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Deemed Dividend FSC" sheetId="1" r:id="rId1"/>
    <sheet name="Voucher" sheetId="2" r:id="rId2"/>
    <sheet name="Voucher (2)" sheetId="3" r:id="rId3"/>
    <sheet name="Voucher (3)" sheetId="4" r:id="rId4"/>
    <sheet name="Voucher (4)" sheetId="5" r:id="rId5"/>
    <sheet name="Voucher (5)" sheetId="6" r:id="rId6"/>
  </sheets>
  <definedNames>
    <definedName name="_xlnm.Print_Area">'Deemed Dividend FSC'!$A$1:$F$40</definedName>
  </definedNames>
  <calcPr fullCalcOnLoad="1"/>
</workbook>
</file>

<file path=xl/sharedStrings.xml><?xml version="1.0" encoding="utf-8"?>
<sst xmlns="http://schemas.openxmlformats.org/spreadsheetml/2006/main" count="128" uniqueCount="75">
  <si>
    <t>Tax Adjusted Profits - Actual</t>
  </si>
  <si>
    <t>Capital Allowances</t>
  </si>
  <si>
    <t>Net Profits</t>
  </si>
  <si>
    <t>Preference Dividend Paid</t>
  </si>
  <si>
    <t>Relevant Profits</t>
  </si>
  <si>
    <t>Cash/Stock Dividends Paid from Relevant Profits</t>
  </si>
  <si>
    <t>NAME</t>
  </si>
  <si>
    <t xml:space="preserve">DEEMED </t>
  </si>
  <si>
    <t>SHARES</t>
  </si>
  <si>
    <t>DIVIDEND</t>
  </si>
  <si>
    <t>Losses Brought forward</t>
  </si>
  <si>
    <t>DATE</t>
  </si>
  <si>
    <t>PURCHASED</t>
  </si>
  <si>
    <t>Less Capital Allowances</t>
  </si>
  <si>
    <t>Less Brought forward Losses</t>
  </si>
  <si>
    <t>Less Preference Dividend Paid</t>
  </si>
  <si>
    <t>Calculation 1</t>
  </si>
  <si>
    <t>Less Cash/Stock Dividends Paid from Relevant Profits</t>
  </si>
  <si>
    <t>TIME SHARES</t>
  </si>
  <si>
    <t>Year of Company Tax Assessment</t>
  </si>
  <si>
    <t>A</t>
  </si>
  <si>
    <t>Trigger Event Date</t>
  </si>
  <si>
    <t>FINAL DIVIDEND</t>
  </si>
  <si>
    <t>Company Name</t>
  </si>
  <si>
    <t>Company Name :</t>
  </si>
  <si>
    <t>Shareholder Name :</t>
  </si>
  <si>
    <t>Nature of Trigger Event</t>
  </si>
  <si>
    <t>Include the total profits etc. calculated for the year of assessment in</t>
  </si>
  <si>
    <t>the green boxes.</t>
  </si>
  <si>
    <t>days</t>
  </si>
  <si>
    <t xml:space="preserve">TOTAL YEARS OF </t>
  </si>
  <si>
    <t xml:space="preserve">TRIGGER </t>
  </si>
  <si>
    <t xml:space="preserve">YEAR </t>
  </si>
  <si>
    <t>NUMBER</t>
  </si>
  <si>
    <t xml:space="preserve">of </t>
  </si>
  <si>
    <t>Voucher</t>
  </si>
  <si>
    <t>Signed :</t>
  </si>
  <si>
    <t>Date:</t>
  </si>
  <si>
    <t>Selling of shares</t>
  </si>
  <si>
    <t>Shareholder Address :</t>
  </si>
  <si>
    <t>John Smith</t>
  </si>
  <si>
    <t>Bill Jones</t>
  </si>
  <si>
    <t>Tax Adjusted Profits - Actual(A) or Estimate(E)</t>
  </si>
  <si>
    <t>Relevant Profits less Dividends Paid</t>
  </si>
  <si>
    <t>NB: Depending on the trigger event you will need to list just the one shareholder or all Jersey resident shareholders of the company</t>
  </si>
  <si>
    <t>Shareholder Statement.  Deemed Dividend for Jersey Financial Service Company</t>
  </si>
  <si>
    <t>To calculate the Company Deemed Dividends, please enter the following details in the green boxes</t>
  </si>
  <si>
    <t>Calculation of Deemed Dividend</t>
  </si>
  <si>
    <t>ALLOCATION OF DEEMED DIVIDENDS TO JERSEY RESIDENT SHAREHOLDERS</t>
  </si>
  <si>
    <t>Ordinary Share Allotted</t>
  </si>
  <si>
    <t>Ordinary Shares Allotted</t>
  </si>
  <si>
    <t>ALLOTTED</t>
  </si>
  <si>
    <t>Number of shares allotted :</t>
  </si>
  <si>
    <t>Finance Ltd</t>
  </si>
  <si>
    <t>DEEMED DIVIDEND : JERSEY FINANCIAL SERVICES COMPANY</t>
  </si>
  <si>
    <t>Financial Period End Date</t>
  </si>
  <si>
    <t>Financial Period Start Date</t>
  </si>
  <si>
    <t>Shareholder Year of Assessment</t>
  </si>
  <si>
    <t>Financial Period</t>
  </si>
  <si>
    <t>i) FP End Date : The latest End Date</t>
  </si>
  <si>
    <t>ii) FP Start Date : The earliest Start Date</t>
  </si>
  <si>
    <t>Date of Trigger Event</t>
  </si>
  <si>
    <t>Ideally a Voucher showing the accumulated Total of all the years of dividends should be produced and provided to the Shareholder.</t>
  </si>
  <si>
    <t>This worksheet does not provide an accumulated voucher.</t>
  </si>
  <si>
    <t>Sarah Roberts</t>
  </si>
  <si>
    <t>David King</t>
  </si>
  <si>
    <t>Keith Brown</t>
  </si>
  <si>
    <t>Date of Deemed Dividend :</t>
  </si>
  <si>
    <t>HELD IN FP</t>
  </si>
  <si>
    <t>DEEMED DIV</t>
  </si>
  <si>
    <t xml:space="preserve"> PER SHARE</t>
  </si>
  <si>
    <t>Deemed Dividend per share</t>
  </si>
  <si>
    <t>Deemed Dividend for this Financial Period :</t>
  </si>
  <si>
    <t>If more than one FP forms the basis of the Company YOA then enter :</t>
  </si>
  <si>
    <t>Relevant Financial Period 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</si>
</sst>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.00"/>
    <numFmt numFmtId="170" formatCode="[$-809]dd\ mmmm\ yyyy"/>
    <numFmt numFmtId="171" formatCode="&quot;£&quot;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u val="single"/>
      <sz val="11"/>
      <name val="Arial"/>
      <family val="0"/>
    </font>
    <font>
      <b/>
      <sz val="14"/>
      <color indexed="10"/>
      <name val="Arial"/>
      <family val="0"/>
    </font>
    <font>
      <i/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4" fontId="0" fillId="2" borderId="1" xfId="0" applyNumberFormat="1" applyFont="1" applyFill="1" applyBorder="1" applyAlignment="1" applyProtection="1">
      <alignment/>
      <protection locked="0"/>
    </xf>
    <xf numFmtId="169" fontId="0" fillId="2" borderId="1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 locked="0"/>
    </xf>
    <xf numFmtId="14" fontId="2" fillId="2" borderId="2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14" fontId="0" fillId="2" borderId="2" xfId="0" applyNumberFormat="1" applyFont="1" applyFill="1" applyBorder="1" applyAlignment="1" applyProtection="1">
      <alignment/>
      <protection locked="0"/>
    </xf>
    <xf numFmtId="169" fontId="0" fillId="2" borderId="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69" fontId="0" fillId="2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4" fontId="7" fillId="0" borderId="3" xfId="0" applyNumberFormat="1" applyFont="1" applyFill="1" applyBorder="1" applyAlignment="1" applyProtection="1">
      <alignment/>
      <protection/>
    </xf>
    <xf numFmtId="14" fontId="7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4" fontId="7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9" fontId="7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69" fontId="14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169" fontId="2" fillId="0" borderId="2" xfId="0" applyNumberFormat="1" applyFont="1" applyFill="1" applyBorder="1" applyAlignment="1" applyProtection="1">
      <alignment/>
      <protection/>
    </xf>
    <xf numFmtId="14" fontId="2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1" fillId="0" borderId="0" xfId="0" applyNumberFormat="1" applyFont="1" applyBorder="1" applyAlignment="1" applyProtection="1">
      <alignment horizontal="left"/>
      <protection/>
    </xf>
    <xf numFmtId="169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11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140625" style="12" customWidth="1"/>
    <col min="2" max="2" width="15.7109375" style="12" customWidth="1"/>
    <col min="3" max="3" width="15.57421875" style="12" customWidth="1"/>
    <col min="4" max="4" width="16.28125" style="12" customWidth="1"/>
    <col min="5" max="5" width="14.57421875" style="12" customWidth="1"/>
    <col min="6" max="6" width="12.421875" style="13" customWidth="1"/>
    <col min="7" max="7" width="13.28125" style="14" customWidth="1"/>
    <col min="8" max="8" width="10.140625" style="15" customWidth="1"/>
    <col min="9" max="9" width="17.421875" style="14" customWidth="1"/>
    <col min="10" max="10" width="11.421875" style="14" customWidth="1"/>
    <col min="11" max="11" width="17.00390625" style="14" customWidth="1"/>
    <col min="12" max="16384" width="11.421875" style="14" customWidth="1"/>
  </cols>
  <sheetData>
    <row r="1" ht="12.75">
      <c r="A1" s="11" t="s">
        <v>54</v>
      </c>
    </row>
    <row r="2" ht="12.75">
      <c r="A2" s="11"/>
    </row>
    <row r="3" ht="12.75">
      <c r="A3" s="11" t="s">
        <v>46</v>
      </c>
    </row>
    <row r="4" ht="12.75">
      <c r="A4" s="11"/>
    </row>
    <row r="5" spans="1:4" ht="12.75">
      <c r="A5" s="16" t="s">
        <v>23</v>
      </c>
      <c r="B5" s="17"/>
      <c r="C5" s="17"/>
      <c r="D5" s="8" t="s">
        <v>53</v>
      </c>
    </row>
    <row r="6" spans="1:4" ht="12.75">
      <c r="A6" s="18" t="s">
        <v>19</v>
      </c>
      <c r="B6" s="19"/>
      <c r="C6" s="20"/>
      <c r="D6" s="2">
        <v>2013</v>
      </c>
    </row>
    <row r="7" spans="1:6" ht="12.75">
      <c r="A7" s="18" t="s">
        <v>55</v>
      </c>
      <c r="B7" s="19"/>
      <c r="C7" s="20"/>
      <c r="D7" s="3">
        <v>41639</v>
      </c>
      <c r="F7" s="13" t="s">
        <v>73</v>
      </c>
    </row>
    <row r="8" spans="1:6" ht="12.75">
      <c r="A8" s="18" t="s">
        <v>56</v>
      </c>
      <c r="B8" s="19"/>
      <c r="C8" s="20"/>
      <c r="D8" s="3">
        <v>41275</v>
      </c>
      <c r="F8" s="13" t="s">
        <v>59</v>
      </c>
    </row>
    <row r="9" spans="1:6" ht="12.75">
      <c r="A9" s="21" t="s">
        <v>42</v>
      </c>
      <c r="B9" s="19"/>
      <c r="C9" s="22"/>
      <c r="D9" s="4">
        <v>500000</v>
      </c>
      <c r="E9" s="1" t="s">
        <v>20</v>
      </c>
      <c r="F9" s="13" t="s">
        <v>60</v>
      </c>
    </row>
    <row r="10" spans="1:6" ht="12.75">
      <c r="A10" s="21" t="s">
        <v>1</v>
      </c>
      <c r="B10" s="19"/>
      <c r="C10" s="20"/>
      <c r="D10" s="4">
        <v>0</v>
      </c>
      <c r="F10" s="13" t="s">
        <v>27</v>
      </c>
    </row>
    <row r="11" spans="1:6" ht="12.75">
      <c r="A11" s="21" t="s">
        <v>10</v>
      </c>
      <c r="B11" s="19"/>
      <c r="C11" s="20"/>
      <c r="D11" s="4">
        <v>0</v>
      </c>
      <c r="F11" s="13" t="s">
        <v>28</v>
      </c>
    </row>
    <row r="12" spans="1:4" ht="12.75">
      <c r="A12" s="21" t="s">
        <v>3</v>
      </c>
      <c r="B12" s="19"/>
      <c r="C12" s="20"/>
      <c r="D12" s="4">
        <v>100000</v>
      </c>
    </row>
    <row r="13" spans="1:4" ht="12.75">
      <c r="A13" s="21" t="s">
        <v>49</v>
      </c>
      <c r="B13" s="19"/>
      <c r="C13" s="20"/>
      <c r="D13" s="5">
        <v>500</v>
      </c>
    </row>
    <row r="14" spans="1:4" ht="12.75">
      <c r="A14" s="21" t="s">
        <v>5</v>
      </c>
      <c r="B14" s="19"/>
      <c r="C14" s="20"/>
      <c r="D14" s="4">
        <v>50000</v>
      </c>
    </row>
    <row r="15" spans="1:5" ht="12.75">
      <c r="A15" s="24" t="s">
        <v>26</v>
      </c>
      <c r="B15" s="17"/>
      <c r="C15" s="20"/>
      <c r="D15" s="10" t="s">
        <v>38</v>
      </c>
      <c r="E15" s="23"/>
    </row>
    <row r="16" spans="1:5" ht="12.75">
      <c r="A16" s="24" t="s">
        <v>21</v>
      </c>
      <c r="B16" s="17"/>
      <c r="C16" s="20"/>
      <c r="D16" s="9">
        <v>42287</v>
      </c>
      <c r="E16" s="13"/>
    </row>
    <row r="17" ht="12.75">
      <c r="A17" s="11"/>
    </row>
    <row r="18" spans="1:9" ht="18">
      <c r="A18" s="11" t="s">
        <v>47</v>
      </c>
      <c r="C18" s="25"/>
      <c r="D18" s="25"/>
      <c r="E18" s="26"/>
      <c r="F18" s="11"/>
      <c r="G18" s="12"/>
      <c r="H18" s="27"/>
      <c r="I18" s="25"/>
    </row>
    <row r="19" spans="1:10" ht="15">
      <c r="A19" s="11" t="s">
        <v>57</v>
      </c>
      <c r="D19" s="25">
        <f>YEAR(D16)</f>
        <v>2015</v>
      </c>
      <c r="F19" s="28"/>
      <c r="G19" s="12"/>
      <c r="H19" s="29"/>
      <c r="I19" s="12"/>
      <c r="J19" s="30"/>
    </row>
    <row r="20" spans="1:10" ht="12.75">
      <c r="A20" s="31" t="s">
        <v>58</v>
      </c>
      <c r="B20" s="17"/>
      <c r="C20" s="20"/>
      <c r="D20" s="32">
        <f>D8</f>
        <v>41275</v>
      </c>
      <c r="E20" s="33">
        <f>D7</f>
        <v>41639</v>
      </c>
      <c r="F20" s="34">
        <f>IF(SUM(E20+1-D20)&lt;0,0,SUM(E20+1-D20))</f>
        <v>365</v>
      </c>
      <c r="G20" s="35" t="s">
        <v>29</v>
      </c>
      <c r="H20" s="29"/>
      <c r="I20" s="36"/>
      <c r="J20" s="30"/>
    </row>
    <row r="21" spans="1:10" ht="12.75">
      <c r="A21" s="37" t="s">
        <v>16</v>
      </c>
      <c r="B21" s="17"/>
      <c r="C21" s="20"/>
      <c r="D21" s="38"/>
      <c r="F21" s="39"/>
      <c r="G21" s="12"/>
      <c r="H21" s="29"/>
      <c r="I21" s="36"/>
      <c r="J21" s="30"/>
    </row>
    <row r="22" spans="1:10" ht="12.75">
      <c r="A22" s="31" t="s">
        <v>0</v>
      </c>
      <c r="B22" s="17"/>
      <c r="C22" s="20"/>
      <c r="D22" s="40">
        <f>D9</f>
        <v>500000</v>
      </c>
      <c r="F22" s="41"/>
      <c r="G22" s="12"/>
      <c r="H22" s="29"/>
      <c r="I22" s="42"/>
      <c r="J22" s="30"/>
    </row>
    <row r="23" spans="1:10" ht="12.75">
      <c r="A23" s="31" t="s">
        <v>13</v>
      </c>
      <c r="B23" s="17"/>
      <c r="C23" s="20"/>
      <c r="D23" s="40">
        <f>D10</f>
        <v>0</v>
      </c>
      <c r="F23" s="41"/>
      <c r="G23" s="12"/>
      <c r="H23" s="29"/>
      <c r="I23" s="42"/>
      <c r="J23" s="30"/>
    </row>
    <row r="24" spans="1:10" ht="12.75">
      <c r="A24" s="31" t="s">
        <v>14</v>
      </c>
      <c r="B24" s="17"/>
      <c r="C24" s="20"/>
      <c r="D24" s="40">
        <f>D11</f>
        <v>0</v>
      </c>
      <c r="F24" s="41"/>
      <c r="G24" s="12"/>
      <c r="H24" s="29"/>
      <c r="I24" s="42"/>
      <c r="J24" s="30"/>
    </row>
    <row r="25" spans="1:10" ht="12.75">
      <c r="A25" s="31" t="s">
        <v>2</v>
      </c>
      <c r="B25" s="17"/>
      <c r="C25" s="20"/>
      <c r="D25" s="40">
        <f>IF(SUM(D22-D23-D24)&lt;0,0,SUM(D22-D23-D24))</f>
        <v>500000</v>
      </c>
      <c r="E25" s="13"/>
      <c r="F25" s="41"/>
      <c r="G25" s="12"/>
      <c r="H25" s="29"/>
      <c r="I25" s="42"/>
      <c r="J25" s="30"/>
    </row>
    <row r="26" spans="1:10" ht="12.75">
      <c r="A26" s="31" t="s">
        <v>15</v>
      </c>
      <c r="B26" s="17"/>
      <c r="C26" s="20"/>
      <c r="D26" s="40">
        <f>D12</f>
        <v>100000</v>
      </c>
      <c r="F26" s="41"/>
      <c r="G26" s="12"/>
      <c r="H26" s="29"/>
      <c r="I26" s="42"/>
      <c r="J26" s="30"/>
    </row>
    <row r="27" spans="1:10" ht="12.75">
      <c r="A27" s="31" t="s">
        <v>4</v>
      </c>
      <c r="B27" s="17"/>
      <c r="C27" s="20"/>
      <c r="D27" s="40">
        <f>IF(SUM(D25-D26)&lt;0,0,(SUM(D25-D26)))</f>
        <v>400000</v>
      </c>
      <c r="E27" s="13"/>
      <c r="F27" s="41"/>
      <c r="G27" s="12"/>
      <c r="H27" s="29"/>
      <c r="I27" s="42"/>
      <c r="J27" s="30"/>
    </row>
    <row r="28" spans="1:10" ht="12.75">
      <c r="A28" s="31" t="s">
        <v>17</v>
      </c>
      <c r="B28" s="17"/>
      <c r="C28" s="20"/>
      <c r="D28" s="40">
        <f>D14</f>
        <v>50000</v>
      </c>
      <c r="E28" s="13"/>
      <c r="F28" s="41"/>
      <c r="G28" s="12"/>
      <c r="H28" s="29"/>
      <c r="I28" s="42"/>
      <c r="J28" s="30"/>
    </row>
    <row r="29" spans="1:10" ht="12.75">
      <c r="A29" s="31" t="s">
        <v>43</v>
      </c>
      <c r="B29" s="17"/>
      <c r="C29" s="20"/>
      <c r="D29" s="40">
        <f>IF(SUM(D27-D28)&lt;0,0,SUM(D27-D28))</f>
        <v>350000</v>
      </c>
      <c r="E29" s="13"/>
      <c r="F29" s="41"/>
      <c r="G29" s="12"/>
      <c r="H29" s="29"/>
      <c r="I29" s="42"/>
      <c r="J29" s="30"/>
    </row>
    <row r="30" spans="1:10" ht="12.75">
      <c r="A30" s="31" t="s">
        <v>50</v>
      </c>
      <c r="B30" s="17"/>
      <c r="C30" s="20"/>
      <c r="D30" s="43">
        <f>D13</f>
        <v>500</v>
      </c>
      <c r="F30" s="41"/>
      <c r="G30" s="12"/>
      <c r="H30" s="29"/>
      <c r="I30" s="44"/>
      <c r="J30" s="30"/>
    </row>
    <row r="31" spans="1:10" ht="12.75">
      <c r="A31" s="45" t="s">
        <v>71</v>
      </c>
      <c r="B31" s="46"/>
      <c r="C31" s="47"/>
      <c r="D31" s="48">
        <f>SUM(D29/D30)</f>
        <v>700</v>
      </c>
      <c r="F31" s="41"/>
      <c r="G31" s="49"/>
      <c r="H31" s="50"/>
      <c r="I31" s="51"/>
      <c r="J31" s="30"/>
    </row>
    <row r="32" spans="4:10" ht="12.75">
      <c r="D32" s="42"/>
      <c r="E32" s="13"/>
      <c r="G32" s="30"/>
      <c r="H32" s="52"/>
      <c r="I32" s="30"/>
      <c r="J32" s="30"/>
    </row>
    <row r="33" spans="1:5" ht="12.75">
      <c r="A33" s="49"/>
      <c r="D33" s="53"/>
      <c r="E33" s="13"/>
    </row>
    <row r="34" spans="1:5" ht="12.75">
      <c r="A34" s="49"/>
      <c r="D34" s="53"/>
      <c r="E34" s="13"/>
    </row>
    <row r="35" spans="1:5" ht="12.75">
      <c r="A35" s="49"/>
      <c r="D35" s="53"/>
      <c r="E35" s="13"/>
    </row>
    <row r="36" spans="4:5" ht="12.75">
      <c r="D36" s="42"/>
      <c r="E36" s="13"/>
    </row>
    <row r="37" spans="1:8" ht="12.75">
      <c r="A37" s="54"/>
      <c r="B37" s="54"/>
      <c r="C37" s="54"/>
      <c r="D37" s="55"/>
      <c r="E37" s="54"/>
      <c r="F37" s="56"/>
      <c r="G37" s="42"/>
      <c r="H37" s="57"/>
    </row>
    <row r="38" spans="1:7" ht="12.75">
      <c r="A38" s="58" t="s">
        <v>48</v>
      </c>
      <c r="F38" s="12"/>
      <c r="G38" s="59">
        <f>D19</f>
        <v>2015</v>
      </c>
    </row>
    <row r="39" spans="1:10" ht="12.75">
      <c r="A39" s="60" t="s">
        <v>6</v>
      </c>
      <c r="B39" s="60" t="s">
        <v>51</v>
      </c>
      <c r="C39" s="60" t="s">
        <v>69</v>
      </c>
      <c r="D39" s="60" t="s">
        <v>11</v>
      </c>
      <c r="E39" s="60" t="s">
        <v>31</v>
      </c>
      <c r="F39" s="60" t="s">
        <v>18</v>
      </c>
      <c r="G39" s="60" t="s">
        <v>7</v>
      </c>
      <c r="H39" s="57"/>
      <c r="I39" s="61" t="s">
        <v>30</v>
      </c>
      <c r="J39" s="62" t="s">
        <v>32</v>
      </c>
    </row>
    <row r="40" spans="1:10" ht="12.75">
      <c r="A40" s="63"/>
      <c r="B40" s="64" t="s">
        <v>8</v>
      </c>
      <c r="C40" s="64" t="s">
        <v>70</v>
      </c>
      <c r="D40" s="64" t="s">
        <v>12</v>
      </c>
      <c r="E40" s="64" t="s">
        <v>11</v>
      </c>
      <c r="F40" s="64" t="s">
        <v>68</v>
      </c>
      <c r="G40" s="64" t="s">
        <v>9</v>
      </c>
      <c r="H40" s="57"/>
      <c r="I40" s="61" t="s">
        <v>22</v>
      </c>
      <c r="J40" s="62" t="s">
        <v>33</v>
      </c>
    </row>
    <row r="41" spans="1:11" ht="12.75">
      <c r="A41" s="6" t="s">
        <v>40</v>
      </c>
      <c r="B41" s="6">
        <v>250</v>
      </c>
      <c r="C41" s="65">
        <f>D31</f>
        <v>700</v>
      </c>
      <c r="D41" s="7">
        <v>40179</v>
      </c>
      <c r="E41" s="66">
        <f>D16</f>
        <v>42287</v>
      </c>
      <c r="F41" s="67">
        <f>IF(IF(E41&gt;E20,IF((SUM((E20+1)-D41))&gt;F20,F20,SUM((E20+1)-D41)),IF(SUM(E41+1-D20)&gt;F20,F20,SUM(E41+1-D20)))&lt;0,0,(IF(E41&gt;E20,IF((SUM((E20+1)-D41))&gt;F20,F20,SUM((E20+1)-D41)),IF(SUM(E41+1-D20)&gt;F20,F20,SUM(E41+1-D20)))))</f>
        <v>365</v>
      </c>
      <c r="G41" s="40">
        <f>SUM(B41*C41*(F41/F20))</f>
        <v>175000</v>
      </c>
      <c r="H41" s="57" t="str">
        <f>IF(E9="A","Actual","Estimate")</f>
        <v>Actual</v>
      </c>
      <c r="I41" s="68">
        <f>YEAR(D16)+1-(IF(YEAR(D41)&lt;2009,2009,YEAR(D41)))</f>
        <v>6</v>
      </c>
      <c r="J41" s="68">
        <f>I41-(YEAR(D16)-YEAR(D7))</f>
        <v>4</v>
      </c>
      <c r="K41" s="69"/>
    </row>
    <row r="42" spans="1:10" ht="12.75">
      <c r="A42" s="6" t="s">
        <v>41</v>
      </c>
      <c r="B42" s="6">
        <v>100</v>
      </c>
      <c r="C42" s="65">
        <f>D31</f>
        <v>700</v>
      </c>
      <c r="D42" s="7">
        <v>41557</v>
      </c>
      <c r="E42" s="66">
        <f>D16</f>
        <v>42287</v>
      </c>
      <c r="F42" s="67">
        <f>IF(IF(E42&gt;E20,IF((SUM((E20+1)-D42))&gt;F20,F20,SUM((E20+1)-D42)),IF(SUM(E42+1-D20)&gt;F20,F20,SUM(E42+1-D20)))&lt;0,0,(IF(E42&gt;E20,IF((SUM((E20+1)-D42))&gt;F20,F20,SUM((E20+1)-D42)),IF(SUM(E42+1-D20)&gt;F20,F20,SUM(E42+1-D20)))))</f>
        <v>83</v>
      </c>
      <c r="G42" s="40">
        <f>SUM(B42*C42*(F42/F20))</f>
        <v>15917.808219178083</v>
      </c>
      <c r="H42" s="57" t="str">
        <f>IF(E9="A","Actual","Estimate")</f>
        <v>Actual</v>
      </c>
      <c r="I42" s="68">
        <f>YEAR(D16)+1-(IF(YEAR(D42)&lt;2009,2009,YEAR(D42)))</f>
        <v>3</v>
      </c>
      <c r="J42" s="68">
        <f>I42-(YEAR(D16)-YEAR(D7))</f>
        <v>1</v>
      </c>
    </row>
    <row r="43" spans="1:10" ht="12.75">
      <c r="A43" s="6" t="s">
        <v>64</v>
      </c>
      <c r="B43" s="6">
        <v>20</v>
      </c>
      <c r="C43" s="70">
        <f>D31</f>
        <v>700</v>
      </c>
      <c r="D43" s="7">
        <v>36892</v>
      </c>
      <c r="E43" s="66">
        <f>D16</f>
        <v>42287</v>
      </c>
      <c r="F43" s="67">
        <f>IF(IF(E43&gt;E20,IF((SUM((E20+1)-D43))&gt;F20,F20,SUM((E20+1)-D43)),IF(SUM(E43+1-D20)&gt;F20,F20,SUM(E43+1-D20)))&lt;0,0,(IF(E43&gt;E20,IF((SUM((E20+1)-D43))&gt;F20,F20,SUM((E20+1)-D43)),IF(SUM(E43+1-D20)&gt;F20,F20,SUM(E43+1-D20)))))</f>
        <v>365</v>
      </c>
      <c r="G43" s="40">
        <f>SUM(B43*C43*(F43/F20))</f>
        <v>14000</v>
      </c>
      <c r="H43" s="57" t="str">
        <f>IF(E9="A","Actual","Estimate")</f>
        <v>Actual</v>
      </c>
      <c r="I43" s="68">
        <f>YEAR(D16)+1-(IF(YEAR(D43)&lt;2009,2009,YEAR(D43)))</f>
        <v>7</v>
      </c>
      <c r="J43" s="68">
        <f>I43-(YEAR(D16)-YEAR(D7))</f>
        <v>5</v>
      </c>
    </row>
    <row r="44" spans="1:10" ht="12.75">
      <c r="A44" s="6" t="s">
        <v>65</v>
      </c>
      <c r="B44" s="6">
        <v>10</v>
      </c>
      <c r="C44" s="70">
        <f>D31</f>
        <v>700</v>
      </c>
      <c r="D44" s="7">
        <v>41091</v>
      </c>
      <c r="E44" s="66">
        <f>D16</f>
        <v>42287</v>
      </c>
      <c r="F44" s="67">
        <f>IF(IF(E44&gt;E20,IF((SUM((E20+1)-D44))&gt;F20,F20,SUM((E20+1)-D44)),IF(SUM(E44+1-D20)&gt;F20,F20,SUM(E44+1-D20)))&lt;0,0,(IF(E44&gt;E20,IF((SUM((E20+1)-D44))&gt;F20,F20,SUM((E20+1)-D44)),IF(SUM(E44+1-D20)&gt;F20,F20,SUM(E44+1-D20)))))</f>
        <v>365</v>
      </c>
      <c r="G44" s="40">
        <f>SUM(B44*C44*(F44/F20))</f>
        <v>7000</v>
      </c>
      <c r="H44" s="57" t="str">
        <f>IF(E9="A","Actual","Estimate")</f>
        <v>Actual</v>
      </c>
      <c r="I44" s="68">
        <f>YEAR(D16)+1-(IF(YEAR(D44)&lt;2009,2009,YEAR(D44)))</f>
        <v>4</v>
      </c>
      <c r="J44" s="71">
        <f>I44-(YEAR(D16)-YEAR(D7))</f>
        <v>2</v>
      </c>
    </row>
    <row r="45" spans="1:10" ht="12.75">
      <c r="A45" s="6" t="s">
        <v>66</v>
      </c>
      <c r="B45" s="6">
        <v>5</v>
      </c>
      <c r="C45" s="70">
        <f>D31</f>
        <v>700</v>
      </c>
      <c r="D45" s="7">
        <v>41620</v>
      </c>
      <c r="E45" s="66">
        <f>D16</f>
        <v>42287</v>
      </c>
      <c r="F45" s="67">
        <f>IF(IF(E45&gt;E20,IF((SUM((E20+1)-D45))&gt;F20,F20,SUM((E20+1)-D45)),IF(SUM(E45+1-D20)&gt;F20,F20,SUM(E45+1-D20)))&lt;0,0,(IF(E45&gt;E20,IF((SUM((E20+1)-D45))&gt;F20,F20,SUM((E20+1)-D45)),IF(SUM(E45+1-D20)&gt;F20,F20,SUM(E45+1-D20)))))</f>
        <v>20</v>
      </c>
      <c r="G45" s="40">
        <f>SUM(B45*C45*(F45/F20))</f>
        <v>191.7808219178082</v>
      </c>
      <c r="H45" s="57" t="str">
        <f>IF(E9="A","Actual","Estimate")</f>
        <v>Actual</v>
      </c>
      <c r="I45" s="68">
        <f>YEAR(D16)+1-(IF(YEAR(D45)&lt;2009,2009,YEAR(D45)))</f>
        <v>3</v>
      </c>
      <c r="J45" s="68">
        <f>I45-(YEAR(D16)-YEAR(D7))</f>
        <v>1</v>
      </c>
    </row>
    <row r="48" ht="12.75">
      <c r="A48" s="12" t="s">
        <v>44</v>
      </c>
    </row>
    <row r="50" ht="12.75">
      <c r="A50" s="12" t="s">
        <v>62</v>
      </c>
    </row>
    <row r="51" ht="12.75">
      <c r="A51" s="12" t="s">
        <v>63</v>
      </c>
    </row>
  </sheetData>
  <sheetProtection password="CA43" sheet="1" objects="1" scenarios="1" selectLockedCells="1"/>
  <printOptions/>
  <pageMargins left="1" right="1" top="1.25" bottom="1.25" header="0.5" footer="0.75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3">
      <selection activeCell="C40" sqref="C40"/>
    </sheetView>
  </sheetViews>
  <sheetFormatPr defaultColWidth="9.140625" defaultRowHeight="12.75"/>
  <cols>
    <col min="1" max="1" width="9.140625" style="14" customWidth="1"/>
    <col min="2" max="2" width="18.28125" style="14" customWidth="1"/>
    <col min="3" max="3" width="31.28125" style="14" customWidth="1"/>
    <col min="4" max="4" width="26.57421875" style="90" customWidth="1"/>
    <col min="5" max="16384" width="9.140625" style="14" customWidth="1"/>
  </cols>
  <sheetData>
    <row r="1" spans="1:6" ht="15.75">
      <c r="A1" s="75" t="s">
        <v>45</v>
      </c>
      <c r="B1" s="75"/>
      <c r="C1" s="76"/>
      <c r="D1" s="77"/>
      <c r="E1" s="76"/>
      <c r="F1" s="76"/>
    </row>
    <row r="2" spans="2:6" ht="15">
      <c r="B2" s="74"/>
      <c r="C2" s="74"/>
      <c r="D2" s="78"/>
      <c r="E2" s="76"/>
      <c r="F2" s="76"/>
    </row>
    <row r="3" spans="2:6" ht="15">
      <c r="B3" s="74"/>
      <c r="C3" s="74"/>
      <c r="D3" s="78"/>
      <c r="E3" s="76"/>
      <c r="F3" s="76"/>
    </row>
    <row r="4" spans="2:6" ht="15">
      <c r="B4" s="74" t="s">
        <v>24</v>
      </c>
      <c r="C4" s="79"/>
      <c r="D4" s="78" t="str">
        <f>'Deemed Dividend FSC'!D5</f>
        <v>Finance Ltd</v>
      </c>
      <c r="E4" s="76"/>
      <c r="F4" s="76"/>
    </row>
    <row r="5" spans="2:6" ht="15">
      <c r="B5" s="74"/>
      <c r="C5" s="79"/>
      <c r="D5" s="78"/>
      <c r="E5" s="76"/>
      <c r="F5" s="76"/>
    </row>
    <row r="6" spans="2:6" ht="15">
      <c r="B6" s="74" t="s">
        <v>74</v>
      </c>
      <c r="C6" s="79"/>
      <c r="D6" s="78" t="str">
        <f>TEXT('Deemed Dividend FSC'!D8,"dd/mm/yyyy")&amp;" - "&amp;TEXT('Deemed Dividend FSC'!D7,"dd/mm/yyy")</f>
        <v>01/01/2013 - 31/12/2013</v>
      </c>
      <c r="E6" s="76"/>
      <c r="F6" s="76"/>
    </row>
    <row r="7" spans="2:6" ht="15">
      <c r="B7" s="74"/>
      <c r="C7" s="79"/>
      <c r="D7" s="78"/>
      <c r="E7" s="76"/>
      <c r="F7" s="76"/>
    </row>
    <row r="8" spans="2:6" ht="15">
      <c r="B8" s="74" t="s">
        <v>67</v>
      </c>
      <c r="C8" s="79"/>
      <c r="D8" s="80">
        <f>'Deemed Dividend FSC'!D7</f>
        <v>41639</v>
      </c>
      <c r="E8" s="76"/>
      <c r="F8" s="76"/>
    </row>
    <row r="9" spans="2:6" ht="15">
      <c r="B9" s="74"/>
      <c r="C9" s="79"/>
      <c r="D9" s="80"/>
      <c r="E9" s="76"/>
      <c r="F9" s="76"/>
    </row>
    <row r="10" spans="2:6" ht="15">
      <c r="B10" s="74" t="s">
        <v>61</v>
      </c>
      <c r="C10" s="79"/>
      <c r="D10" s="80">
        <f>'Deemed Dividend FSC'!D16</f>
        <v>42287</v>
      </c>
      <c r="E10" s="76"/>
      <c r="F10" s="76"/>
    </row>
    <row r="11" spans="2:6" ht="15">
      <c r="B11" s="74"/>
      <c r="C11" s="79"/>
      <c r="D11" s="78"/>
      <c r="E11" s="76"/>
      <c r="F11" s="76"/>
    </row>
    <row r="12" spans="2:6" ht="15">
      <c r="B12" s="74"/>
      <c r="C12" s="79"/>
      <c r="D12" s="81"/>
      <c r="E12" s="76"/>
      <c r="F12" s="76"/>
    </row>
    <row r="13" spans="2:6" ht="15">
      <c r="B13" s="74"/>
      <c r="C13" s="74"/>
      <c r="D13" s="78"/>
      <c r="E13" s="76"/>
      <c r="F13" s="76"/>
    </row>
    <row r="14" spans="2:6" ht="15">
      <c r="B14" s="74" t="s">
        <v>25</v>
      </c>
      <c r="C14" s="74"/>
      <c r="D14" s="78" t="str">
        <f>'Deemed Dividend FSC'!A41</f>
        <v>John Smith</v>
      </c>
      <c r="E14" s="76"/>
      <c r="F14" s="76"/>
    </row>
    <row r="15" spans="2:6" ht="15">
      <c r="B15" s="74"/>
      <c r="C15" s="74"/>
      <c r="D15" s="78"/>
      <c r="E15" s="76"/>
      <c r="F15" s="76"/>
    </row>
    <row r="16" spans="2:6" ht="15">
      <c r="B16" s="74" t="s">
        <v>39</v>
      </c>
      <c r="C16" s="74"/>
      <c r="D16" s="72"/>
      <c r="E16" s="76"/>
      <c r="F16" s="76"/>
    </row>
    <row r="17" spans="2:6" ht="15">
      <c r="B17" s="74"/>
      <c r="C17" s="74"/>
      <c r="D17" s="72"/>
      <c r="E17" s="76"/>
      <c r="F17" s="76"/>
    </row>
    <row r="18" spans="2:6" ht="15">
      <c r="B18" s="74"/>
      <c r="C18" s="74"/>
      <c r="D18" s="72"/>
      <c r="E18" s="76"/>
      <c r="F18" s="76"/>
    </row>
    <row r="19" spans="2:6" ht="15">
      <c r="B19" s="74"/>
      <c r="C19" s="74"/>
      <c r="D19" s="72"/>
      <c r="E19" s="76"/>
      <c r="F19" s="76"/>
    </row>
    <row r="20" spans="2:6" ht="15">
      <c r="B20" s="74"/>
      <c r="C20" s="74"/>
      <c r="D20" s="82"/>
      <c r="E20" s="76"/>
      <c r="F20" s="76"/>
    </row>
    <row r="21" spans="2:6" ht="15">
      <c r="B21" s="74" t="s">
        <v>52</v>
      </c>
      <c r="C21" s="79"/>
      <c r="D21" s="83">
        <f>'Deemed Dividend FSC'!B41</f>
        <v>250</v>
      </c>
      <c r="E21" s="76"/>
      <c r="F21" s="76"/>
    </row>
    <row r="22" spans="2:6" ht="15">
      <c r="B22" s="74"/>
      <c r="C22" s="79"/>
      <c r="D22" s="83"/>
      <c r="E22" s="76"/>
      <c r="F22" s="76"/>
    </row>
    <row r="23" spans="2:6" ht="15">
      <c r="B23" s="74" t="s">
        <v>72</v>
      </c>
      <c r="C23" s="74"/>
      <c r="D23" s="84">
        <f>'Deemed Dividend FSC'!G41</f>
        <v>175000</v>
      </c>
      <c r="E23" s="76" t="str">
        <f>'Deemed Dividend FSC'!H41</f>
        <v>Actual</v>
      </c>
      <c r="F23" s="76"/>
    </row>
    <row r="24" spans="2:6" ht="15">
      <c r="B24" s="74"/>
      <c r="C24" s="74"/>
      <c r="D24" s="78"/>
      <c r="F24" s="76"/>
    </row>
    <row r="25" spans="3:6" s="85" customFormat="1" ht="15">
      <c r="C25" s="86" t="s">
        <v>35</v>
      </c>
      <c r="D25" s="86">
        <f>'Deemed Dividend FSC'!J41</f>
        <v>4</v>
      </c>
      <c r="E25" s="87" t="s">
        <v>34</v>
      </c>
      <c r="F25" s="88">
        <f>'Deemed Dividend FSC'!I41</f>
        <v>6</v>
      </c>
    </row>
    <row r="26" spans="2:6" ht="15">
      <c r="B26" s="85"/>
      <c r="C26" s="89"/>
      <c r="E26" s="15"/>
      <c r="F26" s="90"/>
    </row>
    <row r="27" spans="2:6" ht="15">
      <c r="B27" s="85"/>
      <c r="F27" s="90"/>
    </row>
    <row r="28" ht="15">
      <c r="B28" s="85" t="str">
        <f>"Year of Assessmet the dividends must be declared by the Shareholder is "&amp;'Deemed Dividend FSC'!D19</f>
        <v>Year of Assessmet the dividends must be declared by the Shareholder is 2015</v>
      </c>
    </row>
    <row r="29" ht="15">
      <c r="B29" s="85"/>
    </row>
    <row r="30" ht="15">
      <c r="B30" s="85"/>
    </row>
    <row r="31" ht="15">
      <c r="B31" s="85"/>
    </row>
    <row r="32" ht="15">
      <c r="A32" s="85" t="str">
        <f>"Tax payable by Company that is applicable to the deemed dividend for the financial period is £"&amp;FIXED(D23*0.1,2)</f>
        <v>Tax payable by Company that is applicable to the deemed dividend for the financial period is £17,500.00</v>
      </c>
    </row>
    <row r="33" ht="15">
      <c r="B33" s="85"/>
    </row>
    <row r="34" ht="15">
      <c r="B34" s="85"/>
    </row>
    <row r="35" ht="15">
      <c r="B35" s="85" t="s">
        <v>36</v>
      </c>
    </row>
    <row r="40" spans="2:3" ht="15">
      <c r="B40" s="85" t="s">
        <v>37</v>
      </c>
      <c r="C40" s="73"/>
    </row>
  </sheetData>
  <sheetProtection password="C98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22">
      <selection activeCell="C40" sqref="C40"/>
    </sheetView>
  </sheetViews>
  <sheetFormatPr defaultColWidth="9.140625" defaultRowHeight="12.75"/>
  <cols>
    <col min="1" max="1" width="9.140625" style="14" customWidth="1"/>
    <col min="2" max="2" width="18.28125" style="14" customWidth="1"/>
    <col min="3" max="3" width="31.28125" style="14" customWidth="1"/>
    <col min="4" max="4" width="26.57421875" style="90" customWidth="1"/>
    <col min="5" max="16384" width="9.140625" style="14" customWidth="1"/>
  </cols>
  <sheetData>
    <row r="1" spans="1:6" ht="15.75">
      <c r="A1" s="75" t="s">
        <v>45</v>
      </c>
      <c r="B1" s="75"/>
      <c r="C1" s="76"/>
      <c r="D1" s="77"/>
      <c r="E1" s="76"/>
      <c r="F1" s="76"/>
    </row>
    <row r="2" spans="2:6" ht="15">
      <c r="B2" s="74"/>
      <c r="C2" s="74"/>
      <c r="D2" s="78"/>
      <c r="E2" s="76"/>
      <c r="F2" s="76"/>
    </row>
    <row r="3" spans="2:6" ht="15">
      <c r="B3" s="74"/>
      <c r="C3" s="74"/>
      <c r="D3" s="78"/>
      <c r="E3" s="76"/>
      <c r="F3" s="76"/>
    </row>
    <row r="4" spans="2:6" ht="15">
      <c r="B4" s="74" t="s">
        <v>24</v>
      </c>
      <c r="C4" s="79"/>
      <c r="D4" s="78" t="str">
        <f>'Deemed Dividend FSC'!D5</f>
        <v>Finance Ltd</v>
      </c>
      <c r="E4" s="76"/>
      <c r="F4" s="76"/>
    </row>
    <row r="5" spans="2:6" ht="15">
      <c r="B5" s="74"/>
      <c r="C5" s="79"/>
      <c r="D5" s="78"/>
      <c r="E5" s="76"/>
      <c r="F5" s="76"/>
    </row>
    <row r="6" spans="2:6" ht="15">
      <c r="B6" s="74" t="s">
        <v>74</v>
      </c>
      <c r="C6" s="79"/>
      <c r="D6" s="78" t="str">
        <f>TEXT('Deemed Dividend FSC'!D8,"dd/mm/yyyy")&amp;" - "&amp;TEXT('Deemed Dividend FSC'!D7,"dd/mm/yyy")</f>
        <v>01/01/2013 - 31/12/2013</v>
      </c>
      <c r="E6" s="76"/>
      <c r="F6" s="76"/>
    </row>
    <row r="7" spans="2:6" ht="15">
      <c r="B7" s="74"/>
      <c r="C7" s="79"/>
      <c r="D7" s="78"/>
      <c r="E7" s="76"/>
      <c r="F7" s="76"/>
    </row>
    <row r="8" spans="2:6" ht="15">
      <c r="B8" s="74" t="s">
        <v>67</v>
      </c>
      <c r="C8" s="79"/>
      <c r="D8" s="80">
        <f>'Deemed Dividend FSC'!D7</f>
        <v>41639</v>
      </c>
      <c r="E8" s="76"/>
      <c r="F8" s="76"/>
    </row>
    <row r="9" spans="2:6" ht="15">
      <c r="B9" s="74"/>
      <c r="C9" s="79"/>
      <c r="D9" s="80"/>
      <c r="E9" s="76"/>
      <c r="F9" s="76"/>
    </row>
    <row r="10" spans="2:6" ht="15">
      <c r="B10" s="74" t="s">
        <v>61</v>
      </c>
      <c r="C10" s="79"/>
      <c r="D10" s="80">
        <f>'Deemed Dividend FSC'!D16</f>
        <v>42287</v>
      </c>
      <c r="E10" s="76"/>
      <c r="F10" s="76"/>
    </row>
    <row r="11" spans="2:6" ht="15">
      <c r="B11" s="74"/>
      <c r="C11" s="79"/>
      <c r="D11" s="78"/>
      <c r="E11" s="76"/>
      <c r="F11" s="76"/>
    </row>
    <row r="12" spans="2:6" ht="15">
      <c r="B12" s="74"/>
      <c r="C12" s="79"/>
      <c r="D12" s="81"/>
      <c r="E12" s="76"/>
      <c r="F12" s="76"/>
    </row>
    <row r="13" spans="2:6" ht="15">
      <c r="B13" s="74"/>
      <c r="C13" s="74"/>
      <c r="D13" s="78"/>
      <c r="E13" s="76"/>
      <c r="F13" s="76"/>
    </row>
    <row r="14" spans="2:6" ht="15">
      <c r="B14" s="74" t="s">
        <v>25</v>
      </c>
      <c r="C14" s="74"/>
      <c r="D14" s="78" t="str">
        <f>'Deemed Dividend FSC'!A42</f>
        <v>Bill Jones</v>
      </c>
      <c r="E14" s="76"/>
      <c r="F14" s="76"/>
    </row>
    <row r="15" spans="2:6" ht="15">
      <c r="B15" s="74"/>
      <c r="C15" s="74"/>
      <c r="D15" s="78"/>
      <c r="E15" s="76"/>
      <c r="F15" s="76"/>
    </row>
    <row r="16" spans="2:6" ht="15">
      <c r="B16" s="74" t="s">
        <v>39</v>
      </c>
      <c r="C16" s="74"/>
      <c r="D16" s="72"/>
      <c r="E16" s="76"/>
      <c r="F16" s="76"/>
    </row>
    <row r="17" spans="2:6" ht="15">
      <c r="B17" s="74"/>
      <c r="C17" s="74"/>
      <c r="D17" s="72"/>
      <c r="E17" s="76"/>
      <c r="F17" s="76"/>
    </row>
    <row r="18" spans="2:6" ht="15">
      <c r="B18" s="74"/>
      <c r="C18" s="74"/>
      <c r="D18" s="72"/>
      <c r="E18" s="76"/>
      <c r="F18" s="76"/>
    </row>
    <row r="19" spans="2:6" ht="15">
      <c r="B19" s="74"/>
      <c r="C19" s="74"/>
      <c r="D19" s="72"/>
      <c r="E19" s="76"/>
      <c r="F19" s="76"/>
    </row>
    <row r="20" spans="2:6" ht="15">
      <c r="B20" s="74"/>
      <c r="C20" s="74"/>
      <c r="D20" s="82"/>
      <c r="E20" s="76"/>
      <c r="F20" s="76"/>
    </row>
    <row r="21" spans="2:6" ht="15">
      <c r="B21" s="74" t="s">
        <v>52</v>
      </c>
      <c r="C21" s="79"/>
      <c r="D21" s="83">
        <f>'Deemed Dividend FSC'!B42</f>
        <v>100</v>
      </c>
      <c r="E21" s="76"/>
      <c r="F21" s="76"/>
    </row>
    <row r="22" spans="2:6" ht="15">
      <c r="B22" s="74"/>
      <c r="C22" s="79"/>
      <c r="D22" s="83"/>
      <c r="E22" s="76"/>
      <c r="F22" s="76"/>
    </row>
    <row r="23" spans="2:6" ht="15">
      <c r="B23" s="74" t="s">
        <v>72</v>
      </c>
      <c r="C23" s="74"/>
      <c r="D23" s="84">
        <f>'Deemed Dividend FSC'!G42</f>
        <v>15917.808219178083</v>
      </c>
      <c r="E23" s="76" t="str">
        <f>'Deemed Dividend FSC'!H42</f>
        <v>Actual</v>
      </c>
      <c r="F23" s="76"/>
    </row>
    <row r="24" spans="2:6" ht="15">
      <c r="B24" s="74"/>
      <c r="C24" s="74"/>
      <c r="D24" s="78"/>
      <c r="F24" s="76"/>
    </row>
    <row r="25" spans="3:6" s="85" customFormat="1" ht="15">
      <c r="C25" s="86" t="s">
        <v>35</v>
      </c>
      <c r="D25" s="86">
        <f>'Deemed Dividend FSC'!J42</f>
        <v>1</v>
      </c>
      <c r="E25" s="87" t="s">
        <v>34</v>
      </c>
      <c r="F25" s="88">
        <f>'Deemed Dividend FSC'!I42</f>
        <v>3</v>
      </c>
    </row>
    <row r="26" spans="2:6" ht="15">
      <c r="B26" s="85"/>
      <c r="C26" s="89"/>
      <c r="E26" s="15"/>
      <c r="F26" s="90"/>
    </row>
    <row r="27" spans="2:6" ht="15">
      <c r="B27" s="85"/>
      <c r="F27" s="90"/>
    </row>
    <row r="28" ht="15">
      <c r="B28" s="85" t="str">
        <f>"Year of Assessmet the dividends must be declared by the Shareholder is "&amp;'Deemed Dividend FSC'!D19</f>
        <v>Year of Assessmet the dividends must be declared by the Shareholder is 2015</v>
      </c>
    </row>
    <row r="29" ht="15">
      <c r="B29" s="85"/>
    </row>
    <row r="30" ht="15">
      <c r="B30" s="85"/>
    </row>
    <row r="31" ht="15">
      <c r="B31" s="85"/>
    </row>
    <row r="32" ht="15">
      <c r="A32" s="85" t="str">
        <f>"Tax payable by Company that is applicable to the deemed dividend for the financial period is £"&amp;FIXED(D23*0.1,2)</f>
        <v>Tax payable by Company that is applicable to the deemed dividend for the financial period is £1,591.78</v>
      </c>
    </row>
    <row r="33" ht="15">
      <c r="B33" s="85"/>
    </row>
    <row r="34" ht="15">
      <c r="B34" s="85"/>
    </row>
    <row r="35" ht="15">
      <c r="B35" s="85" t="s">
        <v>36</v>
      </c>
    </row>
    <row r="40" spans="2:3" ht="15">
      <c r="B40" s="85" t="s">
        <v>37</v>
      </c>
      <c r="C40" s="73"/>
    </row>
  </sheetData>
  <sheetProtection password="C98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3">
      <selection activeCell="C40" sqref="C40"/>
    </sheetView>
  </sheetViews>
  <sheetFormatPr defaultColWidth="9.140625" defaultRowHeight="12.75"/>
  <cols>
    <col min="1" max="1" width="9.140625" style="14" customWidth="1"/>
    <col min="2" max="2" width="18.28125" style="14" customWidth="1"/>
    <col min="3" max="3" width="31.28125" style="14" customWidth="1"/>
    <col min="4" max="4" width="26.57421875" style="90" customWidth="1"/>
    <col min="5" max="16384" width="9.140625" style="14" customWidth="1"/>
  </cols>
  <sheetData>
    <row r="1" spans="1:6" ht="15.75">
      <c r="A1" s="75" t="s">
        <v>45</v>
      </c>
      <c r="B1" s="75"/>
      <c r="C1" s="76"/>
      <c r="D1" s="77"/>
      <c r="E1" s="76"/>
      <c r="F1" s="76"/>
    </row>
    <row r="2" spans="2:6" ht="15">
      <c r="B2" s="74"/>
      <c r="C2" s="74"/>
      <c r="D2" s="78"/>
      <c r="E2" s="76"/>
      <c r="F2" s="76"/>
    </row>
    <row r="3" spans="2:6" ht="15">
      <c r="B3" s="74"/>
      <c r="C3" s="74"/>
      <c r="D3" s="78"/>
      <c r="E3" s="76"/>
      <c r="F3" s="76"/>
    </row>
    <row r="4" spans="2:6" ht="15">
      <c r="B4" s="74" t="s">
        <v>24</v>
      </c>
      <c r="C4" s="79"/>
      <c r="D4" s="78" t="str">
        <f>'Deemed Dividend FSC'!D5</f>
        <v>Finance Ltd</v>
      </c>
      <c r="E4" s="76"/>
      <c r="F4" s="76"/>
    </row>
    <row r="5" spans="2:6" ht="15">
      <c r="B5" s="74"/>
      <c r="C5" s="79"/>
      <c r="D5" s="78"/>
      <c r="E5" s="76"/>
      <c r="F5" s="76"/>
    </row>
    <row r="6" spans="2:6" ht="15">
      <c r="B6" s="74" t="s">
        <v>74</v>
      </c>
      <c r="C6" s="79"/>
      <c r="D6" s="78" t="str">
        <f>TEXT('Deemed Dividend FSC'!D8,"dd/mm/yyyy")&amp;" - "&amp;TEXT('Deemed Dividend FSC'!D7,"dd/mm/yyy")</f>
        <v>01/01/2013 - 31/12/2013</v>
      </c>
      <c r="E6" s="76"/>
      <c r="F6" s="76"/>
    </row>
    <row r="7" spans="2:6" ht="15">
      <c r="B7" s="74"/>
      <c r="C7" s="79"/>
      <c r="D7" s="78"/>
      <c r="E7" s="76"/>
      <c r="F7" s="76"/>
    </row>
    <row r="8" spans="2:6" ht="15">
      <c r="B8" s="74" t="s">
        <v>67</v>
      </c>
      <c r="C8" s="79"/>
      <c r="D8" s="80">
        <f>'Deemed Dividend FSC'!D7</f>
        <v>41639</v>
      </c>
      <c r="E8" s="76"/>
      <c r="F8" s="76"/>
    </row>
    <row r="9" spans="2:6" ht="15">
      <c r="B9" s="74"/>
      <c r="C9" s="79"/>
      <c r="D9" s="80"/>
      <c r="E9" s="76"/>
      <c r="F9" s="76"/>
    </row>
    <row r="10" spans="2:6" ht="15">
      <c r="B10" s="74" t="s">
        <v>61</v>
      </c>
      <c r="C10" s="79"/>
      <c r="D10" s="80">
        <f>'Deemed Dividend FSC'!D16</f>
        <v>42287</v>
      </c>
      <c r="E10" s="76"/>
      <c r="F10" s="76"/>
    </row>
    <row r="11" spans="2:6" ht="15">
      <c r="B11" s="74"/>
      <c r="C11" s="79"/>
      <c r="D11" s="78"/>
      <c r="E11" s="76"/>
      <c r="F11" s="76"/>
    </row>
    <row r="12" spans="2:6" ht="15">
      <c r="B12" s="74"/>
      <c r="C12" s="79"/>
      <c r="D12" s="81"/>
      <c r="E12" s="76"/>
      <c r="F12" s="76"/>
    </row>
    <row r="13" spans="2:6" ht="15">
      <c r="B13" s="74"/>
      <c r="C13" s="74"/>
      <c r="D13" s="78"/>
      <c r="E13" s="76"/>
      <c r="F13" s="76"/>
    </row>
    <row r="14" spans="2:6" ht="15">
      <c r="B14" s="74" t="s">
        <v>25</v>
      </c>
      <c r="C14" s="74"/>
      <c r="D14" s="78" t="str">
        <f>'Deemed Dividend FSC'!A43</f>
        <v>Sarah Roberts</v>
      </c>
      <c r="E14" s="76"/>
      <c r="F14" s="76"/>
    </row>
    <row r="15" spans="2:6" ht="15">
      <c r="B15" s="74"/>
      <c r="C15" s="74"/>
      <c r="D15" s="78"/>
      <c r="E15" s="76"/>
      <c r="F15" s="76"/>
    </row>
    <row r="16" spans="2:6" ht="15">
      <c r="B16" s="74" t="s">
        <v>39</v>
      </c>
      <c r="C16" s="74"/>
      <c r="D16" s="72"/>
      <c r="E16" s="76"/>
      <c r="F16" s="76"/>
    </row>
    <row r="17" spans="2:6" ht="15">
      <c r="B17" s="74"/>
      <c r="C17" s="74"/>
      <c r="D17" s="72"/>
      <c r="E17" s="76"/>
      <c r="F17" s="76"/>
    </row>
    <row r="18" spans="2:6" ht="15">
      <c r="B18" s="74"/>
      <c r="C18" s="74"/>
      <c r="D18" s="72"/>
      <c r="E18" s="76"/>
      <c r="F18" s="76"/>
    </row>
    <row r="19" spans="2:6" ht="15">
      <c r="B19" s="74"/>
      <c r="C19" s="74"/>
      <c r="D19" s="72"/>
      <c r="E19" s="76"/>
      <c r="F19" s="76"/>
    </row>
    <row r="20" spans="2:6" ht="15">
      <c r="B20" s="74"/>
      <c r="C20" s="74"/>
      <c r="D20" s="82"/>
      <c r="E20" s="76"/>
      <c r="F20" s="76"/>
    </row>
    <row r="21" spans="2:6" ht="15">
      <c r="B21" s="74" t="s">
        <v>52</v>
      </c>
      <c r="C21" s="79"/>
      <c r="D21" s="83">
        <f>'Deemed Dividend FSC'!B43</f>
        <v>20</v>
      </c>
      <c r="E21" s="76"/>
      <c r="F21" s="76"/>
    </row>
    <row r="22" spans="2:6" ht="15">
      <c r="B22" s="74"/>
      <c r="C22" s="79"/>
      <c r="D22" s="83"/>
      <c r="E22" s="76"/>
      <c r="F22" s="76"/>
    </row>
    <row r="23" spans="2:6" ht="15">
      <c r="B23" s="74" t="s">
        <v>72</v>
      </c>
      <c r="C23" s="74"/>
      <c r="D23" s="84">
        <f>'Deemed Dividend FSC'!G43</f>
        <v>14000</v>
      </c>
      <c r="E23" s="76" t="str">
        <f>'Deemed Dividend FSC'!H43</f>
        <v>Actual</v>
      </c>
      <c r="F23" s="76"/>
    </row>
    <row r="24" spans="2:6" ht="15">
      <c r="B24" s="74"/>
      <c r="C24" s="74"/>
      <c r="D24" s="78"/>
      <c r="F24" s="76"/>
    </row>
    <row r="25" spans="3:6" s="85" customFormat="1" ht="15">
      <c r="C25" s="86" t="s">
        <v>35</v>
      </c>
      <c r="D25" s="86">
        <f>'Deemed Dividend FSC'!J43</f>
        <v>5</v>
      </c>
      <c r="E25" s="87" t="s">
        <v>34</v>
      </c>
      <c r="F25" s="88">
        <f>'Deemed Dividend FSC'!I43</f>
        <v>7</v>
      </c>
    </row>
    <row r="26" spans="2:6" ht="15">
      <c r="B26" s="85"/>
      <c r="C26" s="89"/>
      <c r="E26" s="15"/>
      <c r="F26" s="90"/>
    </row>
    <row r="27" spans="2:6" ht="15">
      <c r="B27" s="85"/>
      <c r="F27" s="90"/>
    </row>
    <row r="28" ht="15">
      <c r="B28" s="85" t="str">
        <f>"Year of Assessmet the dividends must be declared by the Shareholder is "&amp;'Deemed Dividend FSC'!D19</f>
        <v>Year of Assessmet the dividends must be declared by the Shareholder is 2015</v>
      </c>
    </row>
    <row r="29" ht="15">
      <c r="B29" s="85"/>
    </row>
    <row r="30" ht="15">
      <c r="B30" s="85"/>
    </row>
    <row r="31" ht="15">
      <c r="B31" s="85"/>
    </row>
    <row r="32" ht="15">
      <c r="A32" s="85" t="str">
        <f>"Tax payable by Company that is applicable to the deemed dividend for the financial period is £"&amp;FIXED(D23*0.1,2)</f>
        <v>Tax payable by Company that is applicable to the deemed dividend for the financial period is £1,400.00</v>
      </c>
    </row>
    <row r="33" ht="15">
      <c r="B33" s="85"/>
    </row>
    <row r="34" ht="15">
      <c r="B34" s="85"/>
    </row>
    <row r="35" ht="15">
      <c r="B35" s="85" t="s">
        <v>36</v>
      </c>
    </row>
    <row r="40" spans="2:3" ht="15">
      <c r="B40" s="85" t="s">
        <v>37</v>
      </c>
      <c r="C40" s="73"/>
    </row>
  </sheetData>
  <sheetProtection password="C98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28">
      <selection activeCell="C40" sqref="C40"/>
    </sheetView>
  </sheetViews>
  <sheetFormatPr defaultColWidth="9.140625" defaultRowHeight="12.75"/>
  <cols>
    <col min="1" max="1" width="9.140625" style="14" customWidth="1"/>
    <col min="2" max="2" width="18.28125" style="14" customWidth="1"/>
    <col min="3" max="3" width="31.28125" style="14" customWidth="1"/>
    <col min="4" max="4" width="26.57421875" style="90" customWidth="1"/>
    <col min="5" max="16384" width="9.140625" style="14" customWidth="1"/>
  </cols>
  <sheetData>
    <row r="1" spans="1:6" ht="15.75">
      <c r="A1" s="75" t="s">
        <v>45</v>
      </c>
      <c r="B1" s="75"/>
      <c r="C1" s="76"/>
      <c r="D1" s="77"/>
      <c r="E1" s="76"/>
      <c r="F1" s="76"/>
    </row>
    <row r="2" spans="2:6" ht="15">
      <c r="B2" s="74"/>
      <c r="C2" s="74"/>
      <c r="D2" s="78"/>
      <c r="E2" s="76"/>
      <c r="F2" s="76"/>
    </row>
    <row r="3" spans="2:6" ht="15">
      <c r="B3" s="74"/>
      <c r="C3" s="74"/>
      <c r="D3" s="78"/>
      <c r="E3" s="76"/>
      <c r="F3" s="76"/>
    </row>
    <row r="4" spans="2:6" ht="15">
      <c r="B4" s="74" t="s">
        <v>24</v>
      </c>
      <c r="C4" s="79"/>
      <c r="D4" s="78" t="str">
        <f>'Deemed Dividend FSC'!D5</f>
        <v>Finance Ltd</v>
      </c>
      <c r="E4" s="76"/>
      <c r="F4" s="76"/>
    </row>
    <row r="5" spans="2:6" ht="15">
      <c r="B5" s="74"/>
      <c r="C5" s="79"/>
      <c r="D5" s="78"/>
      <c r="E5" s="76"/>
      <c r="F5" s="76"/>
    </row>
    <row r="6" spans="2:6" ht="15">
      <c r="B6" s="74" t="s">
        <v>74</v>
      </c>
      <c r="C6" s="79"/>
      <c r="D6" s="78" t="str">
        <f>TEXT('Deemed Dividend FSC'!D8,"dd/mm/yyyy")&amp;" - "&amp;TEXT('Deemed Dividend FSC'!D7,"dd/mm/yyy")</f>
        <v>01/01/2013 - 31/12/2013</v>
      </c>
      <c r="E6" s="76"/>
      <c r="F6" s="76"/>
    </row>
    <row r="7" spans="2:6" ht="15">
      <c r="B7" s="74"/>
      <c r="C7" s="79"/>
      <c r="D7" s="78"/>
      <c r="E7" s="76"/>
      <c r="F7" s="76"/>
    </row>
    <row r="8" spans="2:6" ht="15">
      <c r="B8" s="74" t="s">
        <v>67</v>
      </c>
      <c r="C8" s="79"/>
      <c r="D8" s="80">
        <f>'Deemed Dividend FSC'!D7</f>
        <v>41639</v>
      </c>
      <c r="E8" s="76"/>
      <c r="F8" s="76"/>
    </row>
    <row r="9" spans="2:6" ht="15">
      <c r="B9" s="74"/>
      <c r="C9" s="79"/>
      <c r="D9" s="80"/>
      <c r="E9" s="76"/>
      <c r="F9" s="76"/>
    </row>
    <row r="10" spans="2:6" ht="15">
      <c r="B10" s="74" t="s">
        <v>61</v>
      </c>
      <c r="C10" s="79"/>
      <c r="D10" s="80">
        <f>'Deemed Dividend FSC'!D16</f>
        <v>42287</v>
      </c>
      <c r="E10" s="76"/>
      <c r="F10" s="76"/>
    </row>
    <row r="11" spans="2:6" ht="15">
      <c r="B11" s="74"/>
      <c r="C11" s="79"/>
      <c r="D11" s="78"/>
      <c r="E11" s="76"/>
      <c r="F11" s="76"/>
    </row>
    <row r="12" spans="2:6" ht="15">
      <c r="B12" s="74"/>
      <c r="C12" s="79"/>
      <c r="D12" s="81"/>
      <c r="E12" s="76"/>
      <c r="F12" s="76"/>
    </row>
    <row r="13" spans="2:6" ht="15">
      <c r="B13" s="74"/>
      <c r="C13" s="74"/>
      <c r="D13" s="78"/>
      <c r="E13" s="76"/>
      <c r="F13" s="76"/>
    </row>
    <row r="14" spans="2:6" ht="15">
      <c r="B14" s="74" t="s">
        <v>25</v>
      </c>
      <c r="C14" s="74"/>
      <c r="D14" s="78" t="str">
        <f>'Deemed Dividend FSC'!A44</f>
        <v>David King</v>
      </c>
      <c r="E14" s="76"/>
      <c r="F14" s="76"/>
    </row>
    <row r="15" spans="2:6" ht="15">
      <c r="B15" s="74"/>
      <c r="C15" s="74"/>
      <c r="D15" s="78"/>
      <c r="E15" s="76"/>
      <c r="F15" s="76"/>
    </row>
    <row r="16" spans="2:6" ht="15">
      <c r="B16" s="74" t="s">
        <v>39</v>
      </c>
      <c r="C16" s="74"/>
      <c r="D16" s="72"/>
      <c r="E16" s="76"/>
      <c r="F16" s="76"/>
    </row>
    <row r="17" spans="2:6" ht="15">
      <c r="B17" s="74"/>
      <c r="C17" s="74"/>
      <c r="D17" s="72"/>
      <c r="E17" s="76"/>
      <c r="F17" s="76"/>
    </row>
    <row r="18" spans="2:6" ht="15">
      <c r="B18" s="74"/>
      <c r="C18" s="74"/>
      <c r="D18" s="72"/>
      <c r="E18" s="76"/>
      <c r="F18" s="76"/>
    </row>
    <row r="19" spans="2:6" ht="15">
      <c r="B19" s="74"/>
      <c r="C19" s="74"/>
      <c r="D19" s="72"/>
      <c r="E19" s="76"/>
      <c r="F19" s="76"/>
    </row>
    <row r="20" spans="2:6" ht="15">
      <c r="B20" s="74"/>
      <c r="C20" s="74"/>
      <c r="D20" s="82"/>
      <c r="E20" s="76"/>
      <c r="F20" s="76"/>
    </row>
    <row r="21" spans="2:6" ht="15">
      <c r="B21" s="74" t="s">
        <v>52</v>
      </c>
      <c r="C21" s="79"/>
      <c r="D21" s="83">
        <f>'Deemed Dividend FSC'!B44</f>
        <v>10</v>
      </c>
      <c r="E21" s="76"/>
      <c r="F21" s="76"/>
    </row>
    <row r="22" spans="2:6" ht="15">
      <c r="B22" s="74"/>
      <c r="C22" s="79"/>
      <c r="D22" s="83"/>
      <c r="E22" s="76"/>
      <c r="F22" s="76"/>
    </row>
    <row r="23" spans="2:6" ht="15">
      <c r="B23" s="74" t="s">
        <v>72</v>
      </c>
      <c r="C23" s="74"/>
      <c r="D23" s="84">
        <f>'Deemed Dividend FSC'!G44</f>
        <v>7000</v>
      </c>
      <c r="E23" s="76" t="str">
        <f>'Deemed Dividend FSC'!H44</f>
        <v>Actual</v>
      </c>
      <c r="F23" s="76"/>
    </row>
    <row r="24" spans="2:6" ht="15">
      <c r="B24" s="74"/>
      <c r="C24" s="74"/>
      <c r="D24" s="78"/>
      <c r="F24" s="76"/>
    </row>
    <row r="25" spans="3:6" s="85" customFormat="1" ht="15">
      <c r="C25" s="86" t="s">
        <v>35</v>
      </c>
      <c r="D25" s="91">
        <f>'Deemed Dividend FSC'!J44</f>
        <v>2</v>
      </c>
      <c r="E25" s="87" t="s">
        <v>34</v>
      </c>
      <c r="F25" s="88">
        <f>'Deemed Dividend FSC'!I44</f>
        <v>4</v>
      </c>
    </row>
    <row r="26" spans="2:6" ht="15">
      <c r="B26" s="85"/>
      <c r="C26" s="89"/>
      <c r="E26" s="15"/>
      <c r="F26" s="90"/>
    </row>
    <row r="27" spans="2:6" ht="15">
      <c r="B27" s="85"/>
      <c r="F27" s="90"/>
    </row>
    <row r="28" ht="15">
      <c r="B28" s="85" t="str">
        <f>"Year of Assessmet the dividends must be declared by the Shareholder is "&amp;'Deemed Dividend FSC'!D19</f>
        <v>Year of Assessmet the dividends must be declared by the Shareholder is 2015</v>
      </c>
    </row>
    <row r="29" ht="15">
      <c r="B29" s="85"/>
    </row>
    <row r="30" ht="15">
      <c r="B30" s="85"/>
    </row>
    <row r="31" ht="15">
      <c r="B31" s="85"/>
    </row>
    <row r="32" ht="15">
      <c r="A32" s="85" t="str">
        <f>"Tax payable by Company that is applicable to the deemed dividend for the financial period is £"&amp;FIXED(D23*0.1,2)</f>
        <v>Tax payable by Company that is applicable to the deemed dividend for the financial period is £700.00</v>
      </c>
    </row>
    <row r="33" ht="15">
      <c r="B33" s="85"/>
    </row>
    <row r="34" ht="15">
      <c r="B34" s="85"/>
    </row>
    <row r="35" ht="15">
      <c r="B35" s="85" t="s">
        <v>36</v>
      </c>
    </row>
    <row r="40" spans="2:3" ht="15">
      <c r="B40" s="85" t="s">
        <v>37</v>
      </c>
      <c r="C40" s="73"/>
    </row>
  </sheetData>
  <sheetProtection password="C98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3">
      <selection activeCell="C40" sqref="C40"/>
    </sheetView>
  </sheetViews>
  <sheetFormatPr defaultColWidth="9.140625" defaultRowHeight="12.75"/>
  <cols>
    <col min="1" max="1" width="9.140625" style="14" customWidth="1"/>
    <col min="2" max="2" width="18.28125" style="14" customWidth="1"/>
    <col min="3" max="3" width="31.28125" style="14" customWidth="1"/>
    <col min="4" max="4" width="26.57421875" style="90" customWidth="1"/>
    <col min="5" max="16384" width="9.140625" style="14" customWidth="1"/>
  </cols>
  <sheetData>
    <row r="1" spans="1:6" ht="15.75">
      <c r="A1" s="75" t="s">
        <v>45</v>
      </c>
      <c r="B1" s="75"/>
      <c r="C1" s="76"/>
      <c r="D1" s="77"/>
      <c r="E1" s="76"/>
      <c r="F1" s="76"/>
    </row>
    <row r="2" spans="2:6" ht="15">
      <c r="B2" s="74"/>
      <c r="C2" s="74"/>
      <c r="D2" s="78"/>
      <c r="E2" s="76"/>
      <c r="F2" s="76"/>
    </row>
    <row r="3" spans="2:6" ht="15">
      <c r="B3" s="74"/>
      <c r="C3" s="74"/>
      <c r="D3" s="78"/>
      <c r="E3" s="76"/>
      <c r="F3" s="76"/>
    </row>
    <row r="4" spans="2:6" ht="15">
      <c r="B4" s="74" t="s">
        <v>24</v>
      </c>
      <c r="C4" s="79"/>
      <c r="D4" s="78" t="str">
        <f>'Deemed Dividend FSC'!D5</f>
        <v>Finance Ltd</v>
      </c>
      <c r="E4" s="76"/>
      <c r="F4" s="76"/>
    </row>
    <row r="5" spans="2:6" ht="15">
      <c r="B5" s="74"/>
      <c r="C5" s="79"/>
      <c r="D5" s="78"/>
      <c r="E5" s="76"/>
      <c r="F5" s="76"/>
    </row>
    <row r="6" spans="2:6" ht="15">
      <c r="B6" s="74" t="s">
        <v>74</v>
      </c>
      <c r="C6" s="79"/>
      <c r="D6" s="78" t="str">
        <f>TEXT('Deemed Dividend FSC'!D8,"dd/mm/yyyy")&amp;" - "&amp;TEXT('Deemed Dividend FSC'!D7,"dd/mm/yyy")</f>
        <v>01/01/2013 - 31/12/2013</v>
      </c>
      <c r="E6" s="76"/>
      <c r="F6" s="76"/>
    </row>
    <row r="7" spans="2:6" ht="15">
      <c r="B7" s="74"/>
      <c r="C7" s="79"/>
      <c r="D7" s="78"/>
      <c r="E7" s="76"/>
      <c r="F7" s="76"/>
    </row>
    <row r="8" spans="2:6" ht="15">
      <c r="B8" s="74" t="s">
        <v>67</v>
      </c>
      <c r="C8" s="79"/>
      <c r="D8" s="80">
        <f>'Deemed Dividend FSC'!D7</f>
        <v>41639</v>
      </c>
      <c r="E8" s="76"/>
      <c r="F8" s="76"/>
    </row>
    <row r="9" spans="2:6" ht="15">
      <c r="B9" s="74"/>
      <c r="C9" s="79"/>
      <c r="D9" s="80"/>
      <c r="E9" s="76"/>
      <c r="F9" s="76"/>
    </row>
    <row r="10" spans="2:6" ht="15">
      <c r="B10" s="74" t="s">
        <v>61</v>
      </c>
      <c r="C10" s="79"/>
      <c r="D10" s="80">
        <f>'Deemed Dividend FSC'!D16</f>
        <v>42287</v>
      </c>
      <c r="E10" s="76"/>
      <c r="F10" s="76"/>
    </row>
    <row r="11" spans="2:6" ht="15">
      <c r="B11" s="74"/>
      <c r="C11" s="79"/>
      <c r="D11" s="78"/>
      <c r="E11" s="76"/>
      <c r="F11" s="76"/>
    </row>
    <row r="12" spans="2:6" ht="15">
      <c r="B12" s="74"/>
      <c r="C12" s="79"/>
      <c r="D12" s="81"/>
      <c r="E12" s="76"/>
      <c r="F12" s="76"/>
    </row>
    <row r="13" spans="2:6" ht="15">
      <c r="B13" s="74"/>
      <c r="C13" s="74"/>
      <c r="D13" s="78"/>
      <c r="E13" s="76"/>
      <c r="F13" s="76"/>
    </row>
    <row r="14" spans="2:6" ht="15">
      <c r="B14" s="74" t="s">
        <v>25</v>
      </c>
      <c r="C14" s="74"/>
      <c r="D14" s="78" t="str">
        <f>'Deemed Dividend FSC'!A45</f>
        <v>Keith Brown</v>
      </c>
      <c r="E14" s="76"/>
      <c r="F14" s="76"/>
    </row>
    <row r="15" spans="2:6" ht="15">
      <c r="B15" s="74"/>
      <c r="C15" s="74"/>
      <c r="D15" s="78"/>
      <c r="E15" s="76"/>
      <c r="F15" s="76"/>
    </row>
    <row r="16" spans="2:6" ht="15">
      <c r="B16" s="74" t="s">
        <v>39</v>
      </c>
      <c r="C16" s="74"/>
      <c r="D16" s="72"/>
      <c r="E16" s="76"/>
      <c r="F16" s="76"/>
    </row>
    <row r="17" spans="2:6" ht="15">
      <c r="B17" s="74"/>
      <c r="C17" s="74"/>
      <c r="D17" s="72"/>
      <c r="E17" s="76"/>
      <c r="F17" s="76"/>
    </row>
    <row r="18" spans="2:6" ht="15">
      <c r="B18" s="74"/>
      <c r="C18" s="74"/>
      <c r="D18" s="72"/>
      <c r="E18" s="76"/>
      <c r="F18" s="76"/>
    </row>
    <row r="19" spans="2:6" ht="15">
      <c r="B19" s="74"/>
      <c r="C19" s="74"/>
      <c r="D19" s="72"/>
      <c r="E19" s="76"/>
      <c r="F19" s="76"/>
    </row>
    <row r="20" spans="2:6" ht="15">
      <c r="B20" s="74"/>
      <c r="C20" s="74"/>
      <c r="D20" s="82"/>
      <c r="E20" s="76"/>
      <c r="F20" s="76"/>
    </row>
    <row r="21" spans="2:6" ht="15">
      <c r="B21" s="74" t="s">
        <v>52</v>
      </c>
      <c r="C21" s="79"/>
      <c r="D21" s="83">
        <f>'Deemed Dividend FSC'!B45</f>
        <v>5</v>
      </c>
      <c r="E21" s="76"/>
      <c r="F21" s="76"/>
    </row>
    <row r="22" spans="2:6" ht="15">
      <c r="B22" s="74"/>
      <c r="C22" s="79"/>
      <c r="D22" s="83"/>
      <c r="E22" s="76"/>
      <c r="F22" s="76"/>
    </row>
    <row r="23" spans="2:6" ht="15">
      <c r="B23" s="74" t="s">
        <v>72</v>
      </c>
      <c r="C23" s="74"/>
      <c r="D23" s="84">
        <f>'Deemed Dividend FSC'!G45</f>
        <v>191.7808219178082</v>
      </c>
      <c r="E23" s="76" t="str">
        <f>'Deemed Dividend FSC'!H45</f>
        <v>Actual</v>
      </c>
      <c r="F23" s="76"/>
    </row>
    <row r="24" spans="2:6" ht="15">
      <c r="B24" s="74"/>
      <c r="C24" s="74"/>
      <c r="D24" s="78"/>
      <c r="F24" s="76"/>
    </row>
    <row r="25" spans="3:6" s="85" customFormat="1" ht="15">
      <c r="C25" s="86" t="s">
        <v>35</v>
      </c>
      <c r="D25" s="91">
        <f>'Deemed Dividend FSC'!J45</f>
        <v>1</v>
      </c>
      <c r="E25" s="87" t="s">
        <v>34</v>
      </c>
      <c r="F25" s="88">
        <f>'Deemed Dividend FSC'!I45</f>
        <v>3</v>
      </c>
    </row>
    <row r="26" spans="2:6" ht="15">
      <c r="B26" s="85"/>
      <c r="C26" s="89"/>
      <c r="E26" s="15"/>
      <c r="F26" s="90"/>
    </row>
    <row r="27" spans="2:6" ht="15">
      <c r="B27" s="85"/>
      <c r="F27" s="90"/>
    </row>
    <row r="28" ht="15">
      <c r="B28" s="85" t="str">
        <f>"Year of Assessmet the dividends must be declared by the Shareholder is "&amp;'Deemed Dividend FSC'!D19</f>
        <v>Year of Assessmet the dividends must be declared by the Shareholder is 2015</v>
      </c>
    </row>
    <row r="29" ht="15">
      <c r="B29" s="85"/>
    </row>
    <row r="30" ht="15">
      <c r="B30" s="85"/>
    </row>
    <row r="31" ht="15">
      <c r="B31" s="85"/>
    </row>
    <row r="32" ht="15">
      <c r="A32" s="85" t="str">
        <f>"Tax payable by Company that is applicable to the deemed dividend for the financial period is £"&amp;FIXED(D23*0.1,2)</f>
        <v>Tax payable by Company that is applicable to the deemed dividend for the financial period is £19.18</v>
      </c>
    </row>
    <row r="33" ht="15">
      <c r="B33" s="85"/>
    </row>
    <row r="34" ht="15">
      <c r="B34" s="85"/>
    </row>
    <row r="35" ht="15">
      <c r="B35" s="85" t="s">
        <v>36</v>
      </c>
    </row>
    <row r="40" spans="2:3" ht="15">
      <c r="B40" s="85" t="s">
        <v>37</v>
      </c>
      <c r="C40" s="73"/>
    </row>
  </sheetData>
  <sheetProtection password="C98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services company deemed dividend vouchers</dc:title>
  <dc:subject/>
  <dc:creator/>
  <cp:keywords/>
  <dc:description/>
  <cp:lastModifiedBy>isdwebteam2</cp:lastModifiedBy>
  <cp:lastPrinted>2008-07-03T16:56:22Z</cp:lastPrinted>
  <dcterms:created xsi:type="dcterms:W3CDTF">2008-03-19T09:35:41Z</dcterms:created>
  <dcterms:modified xsi:type="dcterms:W3CDTF">2010-01-27T09:58:01Z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392967483</vt:i4>
  </property>
  <property fmtid="{D5CDD505-2E9C-101B-9397-08002B2CF9AE}" pid="3" name="_EmailSubject">
    <vt:lpwstr>Zero Ten worksheets for web</vt:lpwstr>
  </property>
  <property fmtid="{D5CDD505-2E9C-101B-9397-08002B2CF9AE}" pid="4" name="_AuthorEmail">
    <vt:lpwstr>p.hammarsal@gov.je</vt:lpwstr>
  </property>
  <property fmtid="{D5CDD505-2E9C-101B-9397-08002B2CF9AE}" pid="5" name="_AuthorEmailDisplayName">
    <vt:lpwstr>Paul Hammarsal</vt:lpwstr>
  </property>
  <property fmtid="{D5CDD505-2E9C-101B-9397-08002B2CF9AE}" pid="6" name="_PreviousAdHocReviewCycleID">
    <vt:i4>-837207244</vt:i4>
  </property>
  <property fmtid="{D5CDD505-2E9C-101B-9397-08002B2CF9AE}" pid="7" name="_ReviewingToolsShownOnce">
    <vt:lpwstr/>
  </property>
  <property fmtid="{D5CDD505-2E9C-101B-9397-08002B2CF9AE}" pid="8" name="Department">
    <vt:lpwstr>Treasury and Resources</vt:lpwstr>
  </property>
  <property fmtid="{D5CDD505-2E9C-101B-9397-08002B2CF9AE}" pid="9" name="P &amp; E subcategories">
    <vt:lpwstr/>
  </property>
  <property fmtid="{D5CDD505-2E9C-101B-9397-08002B2CF9AE}" pid="10" name="ContentType">
    <vt:lpwstr>Document</vt:lpwstr>
  </property>
  <property fmtid="{D5CDD505-2E9C-101B-9397-08002B2CF9AE}" pid="11" name="Document type">
    <vt:lpwstr>Financial document</vt:lpwstr>
  </property>
  <property fmtid="{D5CDD505-2E9C-101B-9397-08002B2CF9AE}" pid="12" name="Scanned PDF">
    <vt:lpwstr>No</vt:lpwstr>
  </property>
  <property fmtid="{D5CDD505-2E9C-101B-9397-08002B2CF9AE}" pid="13" name="Summary text for PDFs">
    <vt:lpwstr/>
  </property>
  <property fmtid="{D5CDD505-2E9C-101B-9397-08002B2CF9AE}" pid="14" name="ContentTypeId">
    <vt:lpwstr>0x0101008BA73D3394C66B42AFDD494ADBC50D74004E480268BE61764C950B62616F270E0A</vt:lpwstr>
  </property>
  <property fmtid="{D5CDD505-2E9C-101B-9397-08002B2CF9AE}" pid="15" name="xd_Signature">
    <vt:lpwstr/>
  </property>
  <property fmtid="{D5CDD505-2E9C-101B-9397-08002B2CF9AE}" pid="16" name="Form - no of pages">
    <vt:lpwstr/>
  </property>
  <property fmtid="{D5CDD505-2E9C-101B-9397-08002B2CF9AE}" pid="17" name="display_urn:schemas-microsoft-com:office:office#Editor">
    <vt:lpwstr>System Account</vt:lpwstr>
  </property>
  <property fmtid="{D5CDD505-2E9C-101B-9397-08002B2CF9AE}" pid="18" name="Order">
    <vt:lpwstr>145200.000000000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Form - is signature required?">
    <vt:lpwstr/>
  </property>
  <property fmtid="{D5CDD505-2E9C-101B-9397-08002B2CF9AE}" pid="24" name="Form can be submitted by">
    <vt:lpwstr/>
  </property>
  <property fmtid="{D5CDD505-2E9C-101B-9397-08002B2CF9AE}" pid="25" name="Review date - for updating or deleteing from site">
    <vt:lpwstr/>
  </property>
  <property fmtid="{D5CDD505-2E9C-101B-9397-08002B2CF9AE}" pid="26" name="Additional attachments submitted with form?">
    <vt:lpwstr/>
  </property>
  <property fmtid="{D5CDD505-2E9C-101B-9397-08002B2CF9AE}" pid="27" name="Web form reference">
    <vt:lpwstr/>
  </property>
  <property fmtid="{D5CDD505-2E9C-101B-9397-08002B2CF9AE}" pid="28" name="PDF tagged for accessibilty">
    <vt:lpwstr/>
  </property>
  <property fmtid="{D5CDD505-2E9C-101B-9397-08002B2CF9AE}" pid="29" name="Form - is payment required?">
    <vt:lpwstr/>
  </property>
  <property fmtid="{D5CDD505-2E9C-101B-9397-08002B2CF9AE}" pid="30" name="Forms - number of application per year">
    <vt:lpwstr/>
  </property>
  <property fmtid="{D5CDD505-2E9C-101B-9397-08002B2CF9AE}" pid="31" name="Copyright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Is document on another website? eg States Assembly">
    <vt:lpwstr/>
  </property>
  <property fmtid="{D5CDD505-2E9C-101B-9397-08002B2CF9AE}" pid="35" name="Could this be a web page?">
    <vt:lpwstr>No</vt:lpwstr>
  </property>
  <property fmtid="{D5CDD505-2E9C-101B-9397-08002B2CF9AE}" pid="36" name="Department (new)">
    <vt:lpwstr>11</vt:lpwstr>
  </property>
</Properties>
</file>