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L:\Public Registry\Stamp Duty\Online Ready Reckoners\"/>
    </mc:Choice>
  </mc:AlternateContent>
  <xr:revisionPtr revIDLastSave="0" documentId="13_ncr:1_{7C5B534E-8A5A-4489-8CC4-B4AEE97DBE6B}" xr6:coauthVersionLast="47" xr6:coauthVersionMax="47" xr10:uidLastSave="{00000000-0000-0000-0000-000000000000}"/>
  <workbookProtection workbookAlgorithmName="SHA-512" workbookHashValue="USrISWZ5ck49Kvwy1MmNBXxIWjdNEeBjhiqdPQKrlxojdnYCHtN6QfeA27MirUj6F52sOqig6UwKBetiQ48y5Q==" workbookSaltValue="AiO4L0FY9AYOA3kztRzytQ==" workbookSpinCount="100000" lockStructure="1"/>
  <bookViews>
    <workbookView xWindow="28680" yWindow="-120" windowWidth="29040" windowHeight="15840" xr2:uid="{00000000-000D-0000-FFFF-FFFF00000000}"/>
  </bookViews>
  <sheets>
    <sheet name="1(aa)" sheetId="6" r:id="rId1"/>
    <sheet name="1(c)" sheetId="3" r:id="rId2"/>
    <sheet name="13(a) Resid" sheetId="1" r:id="rId3"/>
    <sheet name="13(a) BTL" sheetId="8" r:id="rId4"/>
    <sheet name="13(a) Comm" sheetId="7" r:id="rId5"/>
    <sheet name="13(b)" sheetId="2" r:id="rId6"/>
  </sheets>
  <definedNames>
    <definedName name="_xlnm.Print_Area" localSheetId="1">'1(c)'!$A$1:$H$16</definedName>
    <definedName name="_xlnm.Print_Area" localSheetId="2">'13(a) Resid'!$A$2:$E$30</definedName>
    <definedName name="_xlnm.Print_Area" localSheetId="5">'13(b)'!$A$3:$H$19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2" l="1"/>
  <c r="D23" i="8"/>
  <c r="D24" i="8" s="1"/>
  <c r="D27" i="8" s="1"/>
  <c r="D23" i="7"/>
  <c r="D24" i="7" s="1"/>
  <c r="D27" i="7" s="1"/>
  <c r="E13" i="6" l="1"/>
  <c r="E14" i="6" s="1"/>
  <c r="D23" i="1" l="1"/>
  <c r="E16" i="6" l="1"/>
  <c r="D24" i="1" l="1"/>
  <c r="D27" i="1" s="1"/>
  <c r="E9" i="3"/>
  <c r="E10" i="3" s="1"/>
  <c r="E12" i="3" s="1"/>
  <c r="E12" i="2"/>
  <c r="E15" i="2" s="1"/>
</calcChain>
</file>

<file path=xl/sharedStrings.xml><?xml version="1.0" encoding="utf-8"?>
<sst xmlns="http://schemas.openxmlformats.org/spreadsheetml/2006/main" count="71" uniqueCount="21">
  <si>
    <t>Jurats stamps</t>
  </si>
  <si>
    <t>Amount</t>
  </si>
  <si>
    <t>Stamp Duty</t>
  </si>
  <si>
    <t xml:space="preserve">Enter the value of the property </t>
  </si>
  <si>
    <t>Total</t>
  </si>
  <si>
    <t xml:space="preserve">For Purchasers who qualify under item 13(b) of the First Schedule </t>
  </si>
  <si>
    <t>to the Stamp Duties and Fees (Jersey) Law 1998</t>
  </si>
  <si>
    <t>Registration Fee</t>
  </si>
  <si>
    <t xml:space="preserve">Enter the amount to be registered </t>
  </si>
  <si>
    <t>The information is provided for indicative purposes only. You should consult your lawyer or the</t>
  </si>
  <si>
    <t xml:space="preserve">information provided. </t>
  </si>
  <si>
    <t>Public Registry for a definitive quote. The Judicial Greffe accepts no responsibility for the</t>
  </si>
  <si>
    <t>Stamp Duty Ready Reckoner</t>
  </si>
  <si>
    <t xml:space="preserve">For Purchasers who qualify under item 1(aa) of the First Schedule </t>
  </si>
  <si>
    <t>minimum £5</t>
  </si>
  <si>
    <t>minimum £10</t>
  </si>
  <si>
    <t>maximum £700,000</t>
  </si>
  <si>
    <t>Amount borrowed</t>
  </si>
  <si>
    <t>COMMERCIAL ONLY</t>
  </si>
  <si>
    <t>RESIDENTIAL ONLY</t>
  </si>
  <si>
    <t>BUY-TO-LET/SECOND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</si>
</sst>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quot;£&quot;* #,##0_-;\-&quot;£&quot;* #,##0_-;_-&quot;£&quot;* &quot;-&quot;??_-;_-@_-"/>
  </numFmts>
  <fonts count="12" x14ac:knownFonts="1">
    <font>
      <sz val="10"/>
      <name val="Arial"/>
    </font>
    <font>
      <sz val="10"/>
      <name val="Arial"/>
      <family val="2"/>
    </font>
    <font>
      <sz val="8"/>
      <name val="Arial"/>
      <family val="2"/>
    </font>
    <font>
      <b/>
      <sz val="10"/>
      <name val="Arial"/>
      <family val="2"/>
    </font>
    <font>
      <b/>
      <u/>
      <sz val="10"/>
      <name val="Arial"/>
      <family val="2"/>
    </font>
    <font>
      <b/>
      <sz val="12"/>
      <name val="Arial"/>
      <family val="2"/>
    </font>
    <font>
      <i/>
      <sz val="10"/>
      <name val="Arial"/>
      <family val="2"/>
    </font>
    <font>
      <b/>
      <i/>
      <sz val="10"/>
      <name val="Arial"/>
      <family val="2"/>
    </font>
    <font>
      <b/>
      <u/>
      <sz val="12"/>
      <name val="Arial"/>
      <family val="2"/>
    </font>
    <font>
      <sz val="12"/>
      <name val="Arial"/>
      <family val="2"/>
    </font>
    <font>
      <b/>
      <i/>
      <sz val="12"/>
      <name val="Arial"/>
      <family val="2"/>
    </font>
    <font>
      <i/>
      <sz val="12"/>
      <name val="Arial"/>
      <family val="2"/>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rgb="FF00B0F0"/>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5">
    <xf numFmtId="0" fontId="0" fillId="0" borderId="0" xfId="0"/>
    <xf numFmtId="0" fontId="0" fillId="2" borderId="0" xfId="0" applyFill="1"/>
    <xf numFmtId="43" fontId="0" fillId="2" borderId="0" xfId="1" applyFont="1" applyFill="1" applyBorder="1"/>
    <xf numFmtId="0" fontId="3" fillId="2" borderId="0" xfId="0" applyFont="1" applyFill="1"/>
    <xf numFmtId="0" fontId="0" fillId="2" borderId="0" xfId="0" applyFill="1" applyAlignment="1">
      <alignment vertical="center"/>
    </xf>
    <xf numFmtId="0" fontId="3" fillId="2" borderId="0" xfId="0" applyFont="1" applyFill="1" applyAlignment="1">
      <alignment horizontal="center" vertical="center"/>
    </xf>
    <xf numFmtId="43" fontId="0" fillId="2" borderId="0" xfId="1" applyFont="1" applyFill="1" applyBorder="1" applyAlignment="1">
      <alignment vertical="center"/>
    </xf>
    <xf numFmtId="2" fontId="0" fillId="2" borderId="0" xfId="0" applyNumberFormat="1" applyFill="1"/>
    <xf numFmtId="2" fontId="0" fillId="2" borderId="0" xfId="0" applyNumberFormat="1" applyFill="1" applyAlignment="1">
      <alignment vertical="center"/>
    </xf>
    <xf numFmtId="0" fontId="4" fillId="2" borderId="0" xfId="0" applyFont="1" applyFill="1" applyAlignment="1">
      <alignment horizontal="center"/>
    </xf>
    <xf numFmtId="0" fontId="4" fillId="2" borderId="0" xfId="0" applyFont="1" applyFill="1"/>
    <xf numFmtId="43" fontId="4" fillId="2" borderId="0" xfId="1" applyFont="1" applyFill="1"/>
    <xf numFmtId="44" fontId="3" fillId="2" borderId="0" xfId="2" applyFont="1" applyFill="1"/>
    <xf numFmtId="43" fontId="0" fillId="2" borderId="0" xfId="1" applyFont="1" applyFill="1"/>
    <xf numFmtId="0" fontId="0" fillId="2" borderId="0" xfId="0" applyFill="1" applyAlignment="1">
      <alignment horizontal="center" vertical="center"/>
    </xf>
    <xf numFmtId="43" fontId="0" fillId="2" borderId="0" xfId="1" applyFont="1" applyFill="1" applyAlignment="1">
      <alignment horizontal="center" vertical="center"/>
    </xf>
    <xf numFmtId="164" fontId="5" fillId="3" borderId="1" xfId="2" applyNumberFormat="1" applyFont="1" applyFill="1" applyBorder="1" applyAlignment="1" applyProtection="1">
      <alignment vertical="center"/>
      <protection locked="0"/>
    </xf>
    <xf numFmtId="164" fontId="5" fillId="4" borderId="1" xfId="2" applyNumberFormat="1" applyFont="1" applyFill="1" applyBorder="1" applyAlignment="1">
      <alignment vertical="center"/>
    </xf>
    <xf numFmtId="164" fontId="5" fillId="3" borderId="1" xfId="2" applyNumberFormat="1" applyFont="1" applyFill="1" applyBorder="1" applyAlignment="1" applyProtection="1">
      <alignment horizontal="center" vertical="center"/>
      <protection locked="0"/>
    </xf>
    <xf numFmtId="164" fontId="5" fillId="4" borderId="1" xfId="2" applyNumberFormat="1" applyFont="1" applyFill="1" applyBorder="1" applyAlignment="1">
      <alignment horizontal="center" vertical="center"/>
    </xf>
    <xf numFmtId="164" fontId="0" fillId="2" borderId="0" xfId="0" applyNumberFormat="1" applyFill="1"/>
    <xf numFmtId="164" fontId="3" fillId="2" borderId="0" xfId="2" applyNumberFormat="1" applyFont="1" applyFill="1" applyBorder="1" applyAlignment="1"/>
    <xf numFmtId="164" fontId="3" fillId="4" borderId="0" xfId="2" applyNumberFormat="1" applyFont="1" applyFill="1" applyBorder="1" applyAlignment="1"/>
    <xf numFmtId="164" fontId="3" fillId="2" borderId="0" xfId="2" applyNumberFormat="1" applyFont="1" applyFill="1"/>
    <xf numFmtId="164" fontId="3" fillId="4" borderId="0" xfId="2" applyNumberFormat="1" applyFont="1" applyFill="1"/>
    <xf numFmtId="0" fontId="6" fillId="2" borderId="0" xfId="0" applyFont="1" applyFill="1" applyAlignment="1">
      <alignment horizontal="left" vertical="center"/>
    </xf>
    <xf numFmtId="43" fontId="6" fillId="2" borderId="0" xfId="1" applyFont="1" applyFill="1" applyAlignment="1">
      <alignment horizontal="left" vertical="center"/>
    </xf>
    <xf numFmtId="43" fontId="6" fillId="2" borderId="0" xfId="1" applyFont="1" applyFill="1"/>
    <xf numFmtId="43" fontId="6" fillId="2" borderId="0" xfId="1" applyFont="1" applyFill="1" applyBorder="1"/>
    <xf numFmtId="164" fontId="5" fillId="5" borderId="1" xfId="2" applyNumberFormat="1" applyFont="1" applyFill="1" applyBorder="1" applyAlignment="1" applyProtection="1">
      <alignment horizontal="center" vertical="center"/>
      <protection locked="0"/>
    </xf>
    <xf numFmtId="10" fontId="3" fillId="2" borderId="0" xfId="2" applyNumberFormat="1" applyFont="1" applyFill="1"/>
    <xf numFmtId="10" fontId="3" fillId="2" borderId="0" xfId="2" applyNumberFormat="1" applyFont="1" applyFill="1" applyAlignment="1">
      <alignment horizontal="right"/>
    </xf>
    <xf numFmtId="0" fontId="3" fillId="2" borderId="0" xfId="0" applyFont="1" applyFill="1" applyAlignment="1">
      <alignment vertical="center"/>
    </xf>
    <xf numFmtId="43" fontId="7" fillId="2" borderId="0" xfId="1" applyFont="1" applyFill="1" applyBorder="1" applyAlignment="1">
      <alignment horizontal="right" vertical="center"/>
    </xf>
    <xf numFmtId="43" fontId="9" fillId="2" borderId="0" xfId="1" applyFont="1" applyFill="1" applyBorder="1"/>
    <xf numFmtId="0" fontId="9" fillId="2" borderId="0" xfId="0" applyFont="1" applyFill="1"/>
    <xf numFmtId="2" fontId="9" fillId="2" borderId="0" xfId="0" applyNumberFormat="1" applyFont="1" applyFill="1"/>
    <xf numFmtId="0" fontId="5" fillId="2" borderId="0" xfId="0" applyFont="1" applyFill="1"/>
    <xf numFmtId="0" fontId="9" fillId="2" borderId="0" xfId="0" applyFont="1" applyFill="1" applyAlignment="1">
      <alignment vertical="center"/>
    </xf>
    <xf numFmtId="0" fontId="5" fillId="2" borderId="0" xfId="0" applyFont="1" applyFill="1" applyAlignment="1">
      <alignment horizontal="center" vertical="center"/>
    </xf>
    <xf numFmtId="43" fontId="9" fillId="2" borderId="0" xfId="1" applyFont="1" applyFill="1" applyBorder="1" applyAlignment="1">
      <alignment vertical="center"/>
    </xf>
    <xf numFmtId="43" fontId="10" fillId="2" borderId="0" xfId="1" applyFont="1" applyFill="1" applyBorder="1" applyAlignment="1">
      <alignment horizontal="right" vertical="center"/>
    </xf>
    <xf numFmtId="2" fontId="9" fillId="2" borderId="0" xfId="0" applyNumberFormat="1" applyFont="1" applyFill="1" applyAlignment="1">
      <alignment vertical="center"/>
    </xf>
    <xf numFmtId="164" fontId="9" fillId="2" borderId="0" xfId="0" applyNumberFormat="1" applyFont="1" applyFill="1"/>
    <xf numFmtId="43" fontId="9" fillId="5" borderId="0" xfId="1" applyFont="1" applyFill="1" applyBorder="1"/>
    <xf numFmtId="2" fontId="9" fillId="5" borderId="0" xfId="0" applyNumberFormat="1" applyFont="1" applyFill="1"/>
    <xf numFmtId="164" fontId="5" fillId="2" borderId="0" xfId="2" applyNumberFormat="1" applyFont="1" applyFill="1" applyBorder="1" applyAlignment="1"/>
    <xf numFmtId="164" fontId="5" fillId="4" borderId="0" xfId="2" applyNumberFormat="1" applyFont="1" applyFill="1" applyBorder="1" applyAlignment="1"/>
    <xf numFmtId="43" fontId="11" fillId="2" borderId="0" xfId="1" applyFont="1" applyFill="1" applyBorder="1"/>
    <xf numFmtId="0" fontId="9" fillId="0" borderId="0" xfId="0" applyFont="1"/>
    <xf numFmtId="164" fontId="5" fillId="3" borderId="0" xfId="2" applyNumberFormat="1" applyFont="1" applyFill="1" applyBorder="1" applyAlignment="1" applyProtection="1">
      <alignment vertical="center"/>
      <protection locked="0"/>
    </xf>
    <xf numFmtId="164" fontId="5" fillId="4" borderId="0" xfId="2" applyNumberFormat="1" applyFont="1" applyFill="1" applyBorder="1" applyAlignment="1">
      <alignment vertical="center"/>
    </xf>
    <xf numFmtId="43" fontId="7" fillId="2" borderId="0" xfId="1" applyFont="1" applyFill="1" applyBorder="1" applyAlignment="1">
      <alignment horizontal="left" vertical="center"/>
    </xf>
    <xf numFmtId="0" fontId="4" fillId="2" borderId="0" xfId="0" applyFont="1" applyFill="1" applyAlignment="1">
      <alignment horizontal="center"/>
    </xf>
    <xf numFmtId="0" fontId="8" fillId="2" borderId="0" xfId="0" applyFont="1" applyFill="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K24"/>
  <sheetViews>
    <sheetView tabSelected="1" workbookViewId="0">
      <selection activeCell="E7" sqref="E7"/>
    </sheetView>
  </sheetViews>
  <sheetFormatPr defaultRowHeight="12.75" x14ac:dyDescent="0.2"/>
  <cols>
    <col min="1" max="4" width="9.140625" style="1"/>
    <col min="5" max="5" width="20" style="12" customWidth="1"/>
    <col min="6" max="6" width="9.140625" style="1"/>
    <col min="7" max="8" width="11.28515625" style="13" bestFit="1" customWidth="1"/>
    <col min="9" max="10" width="9.140625" style="1"/>
    <col min="11" max="11" width="11.28515625" style="13" bestFit="1" customWidth="1"/>
    <col min="12" max="16384" width="9.140625" style="1"/>
  </cols>
  <sheetData>
    <row r="1" spans="1:11" x14ac:dyDescent="0.2">
      <c r="A1" s="53" t="s">
        <v>12</v>
      </c>
      <c r="B1" s="53"/>
      <c r="C1" s="53"/>
      <c r="D1" s="53"/>
      <c r="E1" s="53"/>
      <c r="F1" s="53"/>
      <c r="G1" s="53"/>
      <c r="H1" s="53"/>
    </row>
    <row r="3" spans="1:11" s="10" customFormat="1" x14ac:dyDescent="0.2">
      <c r="A3" s="53" t="s">
        <v>13</v>
      </c>
      <c r="B3" s="53"/>
      <c r="C3" s="53"/>
      <c r="D3" s="53"/>
      <c r="E3" s="53"/>
      <c r="F3" s="53"/>
      <c r="G3" s="53"/>
      <c r="H3" s="53"/>
      <c r="K3" s="11"/>
    </row>
    <row r="4" spans="1:11" s="10" customFormat="1" x14ac:dyDescent="0.2">
      <c r="A4" s="53" t="s">
        <v>6</v>
      </c>
      <c r="B4" s="53"/>
      <c r="C4" s="53"/>
      <c r="D4" s="53"/>
      <c r="E4" s="53"/>
      <c r="F4" s="53"/>
      <c r="G4" s="53"/>
      <c r="H4" s="53"/>
      <c r="K4" s="11"/>
    </row>
    <row r="5" spans="1:11" s="10" customFormat="1" x14ac:dyDescent="0.2">
      <c r="A5" s="9"/>
      <c r="B5" s="9"/>
      <c r="C5" s="9"/>
      <c r="D5" s="9"/>
      <c r="E5" s="9"/>
      <c r="F5" s="9"/>
      <c r="G5" s="9"/>
      <c r="H5" s="9"/>
      <c r="K5" s="11"/>
    </row>
    <row r="6" spans="1:11" ht="13.5" thickBot="1" x14ac:dyDescent="0.25"/>
    <row r="7" spans="1:11" ht="46.5" customHeight="1" thickBot="1" x14ac:dyDescent="0.25">
      <c r="A7" s="32" t="s">
        <v>3</v>
      </c>
      <c r="E7" s="29">
        <v>0</v>
      </c>
      <c r="G7" s="25" t="s">
        <v>16</v>
      </c>
    </row>
    <row r="8" spans="1:11" ht="13.5" thickBot="1" x14ac:dyDescent="0.25"/>
    <row r="9" spans="1:11" s="14" customFormat="1" ht="68.25" customHeight="1" thickBot="1" x14ac:dyDescent="0.25">
      <c r="C9" s="5" t="s">
        <v>17</v>
      </c>
      <c r="E9" s="18">
        <v>0</v>
      </c>
      <c r="H9" s="15"/>
      <c r="K9" s="15"/>
    </row>
    <row r="10" spans="1:11" x14ac:dyDescent="0.2">
      <c r="E10" s="23"/>
    </row>
    <row r="11" spans="1:11" hidden="1" x14ac:dyDescent="0.2">
      <c r="E11" s="23"/>
    </row>
    <row r="12" spans="1:11" ht="12.75" customHeight="1" x14ac:dyDescent="0.2">
      <c r="C12" s="3"/>
      <c r="E12" s="30"/>
    </row>
    <row r="13" spans="1:11" ht="12.75" hidden="1" customHeight="1" x14ac:dyDescent="0.2">
      <c r="C13" s="3"/>
      <c r="E13" s="31">
        <f>IF(AND(E7&gt;1,E7&lt;600000),0,IF(AND(E7&gt;=600000,E7&lt;700001),0.5*(E7-600000)/100000)/100)</f>
        <v>0</v>
      </c>
    </row>
    <row r="14" spans="1:11" ht="12.75" customHeight="1" x14ac:dyDescent="0.2">
      <c r="C14" s="3" t="s">
        <v>2</v>
      </c>
      <c r="E14" s="24">
        <f>E9*E13</f>
        <v>0</v>
      </c>
      <c r="G14" s="27"/>
    </row>
    <row r="15" spans="1:11" ht="13.5" thickBot="1" x14ac:dyDescent="0.25">
      <c r="C15" s="3" t="s">
        <v>7</v>
      </c>
      <c r="E15" s="23">
        <v>90</v>
      </c>
    </row>
    <row r="16" spans="1:11" s="14" customFormat="1" ht="68.25" customHeight="1" thickBot="1" x14ac:dyDescent="0.25">
      <c r="C16" s="5" t="s">
        <v>4</v>
      </c>
      <c r="E16" s="19">
        <f>SUM(E14:E15)</f>
        <v>90</v>
      </c>
      <c r="G16" s="15"/>
      <c r="H16" s="15"/>
      <c r="K16" s="15"/>
    </row>
    <row r="17" spans="1:11" x14ac:dyDescent="0.2">
      <c r="A17" s="1" t="s">
        <v>9</v>
      </c>
    </row>
    <row r="18" spans="1:11" x14ac:dyDescent="0.2">
      <c r="A18" s="1" t="s">
        <v>11</v>
      </c>
    </row>
    <row r="19" spans="1:11" x14ac:dyDescent="0.2">
      <c r="A19" s="1" t="s">
        <v>10</v>
      </c>
      <c r="E19" s="1"/>
      <c r="G19" s="1"/>
      <c r="H19" s="1"/>
      <c r="K19" s="1"/>
    </row>
    <row r="20" spans="1:11" x14ac:dyDescent="0.2">
      <c r="E20" s="1"/>
      <c r="G20" s="1"/>
      <c r="H20" s="1"/>
      <c r="K20" s="1"/>
    </row>
    <row r="21" spans="1:11" x14ac:dyDescent="0.2">
      <c r="E21" s="1"/>
      <c r="G21" s="1"/>
      <c r="H21" s="1"/>
      <c r="K21" s="1"/>
    </row>
    <row r="22" spans="1:11" x14ac:dyDescent="0.2">
      <c r="E22" s="1"/>
      <c r="G22" s="1"/>
      <c r="H22" s="1"/>
      <c r="K22" s="1"/>
    </row>
    <row r="23" spans="1:11" x14ac:dyDescent="0.2">
      <c r="E23" s="1"/>
      <c r="G23" s="1"/>
      <c r="H23" s="1"/>
      <c r="K23" s="1"/>
    </row>
    <row r="24" spans="1:11" x14ac:dyDescent="0.2">
      <c r="E24" s="1"/>
      <c r="G24" s="1"/>
      <c r="H24" s="1"/>
      <c r="K24" s="1"/>
    </row>
  </sheetData>
  <sheetProtection algorithmName="SHA-512" hashValue="zz7ec2KD2ilkayqVK5RCUIkyeLM/7qfL3dCvmyj2A0THomU/0SeEKoTdZdutFybJLxOTrzeswRz21mO0PZbe4g==" saltValue="qL9ntnjYOrlYPOTm6HrOmw==" spinCount="100000" sheet="1" objects="1" scenarios="1" selectLockedCells="1"/>
  <mergeCells count="3">
    <mergeCell ref="A1:H1"/>
    <mergeCell ref="A3:H3"/>
    <mergeCell ref="A4:H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pageSetUpPr fitToPage="1"/>
  </sheetPr>
  <dimension ref="A1:K15"/>
  <sheetViews>
    <sheetView workbookViewId="0">
      <selection activeCell="E6" sqref="E6"/>
    </sheetView>
  </sheetViews>
  <sheetFormatPr defaultRowHeight="12.75" x14ac:dyDescent="0.2"/>
  <cols>
    <col min="1" max="4" width="9.140625" style="1"/>
    <col min="5" max="5" width="20" style="12" customWidth="1"/>
    <col min="6" max="6" width="9.140625" style="1"/>
    <col min="7" max="8" width="11.28515625" style="13" bestFit="1" customWidth="1"/>
    <col min="9" max="10" width="9.140625" style="1"/>
    <col min="11" max="11" width="11.28515625" style="13" bestFit="1" customWidth="1"/>
    <col min="12" max="16384" width="9.140625" style="1"/>
  </cols>
  <sheetData>
    <row r="1" spans="1:11" s="10" customFormat="1" x14ac:dyDescent="0.2">
      <c r="A1" s="53" t="s">
        <v>12</v>
      </c>
      <c r="B1" s="53"/>
      <c r="C1" s="53"/>
      <c r="D1" s="53"/>
      <c r="E1" s="53"/>
      <c r="F1" s="53"/>
      <c r="G1" s="53"/>
      <c r="H1" s="53"/>
      <c r="K1" s="11"/>
    </row>
    <row r="2" spans="1:11" s="10" customFormat="1" x14ac:dyDescent="0.2">
      <c r="A2" s="53"/>
      <c r="B2" s="53"/>
      <c r="C2" s="53"/>
      <c r="D2" s="53"/>
      <c r="E2" s="53"/>
      <c r="F2" s="53"/>
      <c r="G2" s="53"/>
      <c r="H2" s="53"/>
      <c r="K2" s="11"/>
    </row>
    <row r="3" spans="1:11" s="10" customFormat="1" x14ac:dyDescent="0.2">
      <c r="A3" s="9"/>
      <c r="B3" s="9"/>
      <c r="C3" s="9"/>
      <c r="D3" s="9"/>
      <c r="E3" s="9"/>
      <c r="F3" s="9"/>
      <c r="G3" s="9"/>
      <c r="H3" s="9"/>
      <c r="K3" s="11"/>
    </row>
    <row r="4" spans="1:11" x14ac:dyDescent="0.2">
      <c r="C4" s="3" t="s">
        <v>8</v>
      </c>
    </row>
    <row r="5" spans="1:11" ht="13.5" thickBot="1" x14ac:dyDescent="0.25"/>
    <row r="6" spans="1:11" s="14" customFormat="1" ht="68.25" customHeight="1" thickBot="1" x14ac:dyDescent="0.25">
      <c r="C6" s="5" t="s">
        <v>1</v>
      </c>
      <c r="E6" s="18">
        <v>0</v>
      </c>
      <c r="G6" s="15"/>
      <c r="H6" s="15"/>
      <c r="K6" s="15"/>
    </row>
    <row r="7" spans="1:11" x14ac:dyDescent="0.2">
      <c r="E7" s="23"/>
    </row>
    <row r="8" spans="1:11" hidden="1" x14ac:dyDescent="0.2">
      <c r="E8" s="23"/>
    </row>
    <row r="9" spans="1:11" ht="12.75" hidden="1" customHeight="1" x14ac:dyDescent="0.2">
      <c r="C9" s="3"/>
      <c r="E9" s="23">
        <f>(E6*0.5)/100</f>
        <v>0</v>
      </c>
    </row>
    <row r="10" spans="1:11" ht="12.75" customHeight="1" x14ac:dyDescent="0.2">
      <c r="C10" s="3" t="s">
        <v>2</v>
      </c>
      <c r="E10" s="24">
        <f>E9</f>
        <v>0</v>
      </c>
      <c r="G10" s="27" t="s">
        <v>14</v>
      </c>
    </row>
    <row r="11" spans="1:11" ht="13.5" thickBot="1" x14ac:dyDescent="0.25">
      <c r="C11" s="3" t="s">
        <v>7</v>
      </c>
      <c r="E11" s="23">
        <v>90</v>
      </c>
    </row>
    <row r="12" spans="1:11" s="14" customFormat="1" ht="68.25" customHeight="1" thickBot="1" x14ac:dyDescent="0.25">
      <c r="C12" s="5" t="s">
        <v>4</v>
      </c>
      <c r="E12" s="19">
        <f>SUM(E10:E11)</f>
        <v>90</v>
      </c>
      <c r="G12" s="15"/>
      <c r="H12" s="15"/>
      <c r="K12" s="15"/>
    </row>
    <row r="13" spans="1:11" x14ac:dyDescent="0.2">
      <c r="A13" s="1" t="s">
        <v>9</v>
      </c>
    </row>
    <row r="14" spans="1:11" x14ac:dyDescent="0.2">
      <c r="A14" s="1" t="s">
        <v>11</v>
      </c>
    </row>
    <row r="15" spans="1:11" x14ac:dyDescent="0.2">
      <c r="A15" s="1" t="s">
        <v>10</v>
      </c>
    </row>
  </sheetData>
  <sheetProtection algorithmName="SHA-512" hashValue="j9AuPvOp5Ug2krV5HzCeaP83K4dLPeKyENPTedlzQS9CWUG+XcP+tn1IYY8p/iuvYhRjM4hs+3Cq3TwthTRHvA==" saltValue="58oDWVSP0Zj4GCbCu9E2GA==" spinCount="100000" sheet="1" objects="1" scenarios="1" selectLockedCells="1"/>
  <mergeCells count="2">
    <mergeCell ref="A1:H1"/>
    <mergeCell ref="A2:H2"/>
  </mergeCells>
  <phoneticPr fontId="2" type="noConversion"/>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pageSetUpPr fitToPage="1"/>
  </sheetPr>
  <dimension ref="A1:J30"/>
  <sheetViews>
    <sheetView zoomScale="110" zoomScaleNormal="110" workbookViewId="0">
      <selection activeCell="D5" sqref="D5"/>
    </sheetView>
  </sheetViews>
  <sheetFormatPr defaultRowHeight="12.75" x14ac:dyDescent="0.2"/>
  <cols>
    <col min="1" max="2" width="9.140625" style="1"/>
    <col min="3" max="3" width="29.85546875" style="1" bestFit="1" customWidth="1"/>
    <col min="4" max="4" width="18.5703125" style="1" bestFit="1" customWidth="1"/>
    <col min="5" max="6" width="13.5703125" style="2" bestFit="1" customWidth="1"/>
    <col min="7" max="7" width="9.140625" style="1"/>
    <col min="8" max="8" width="9.28515625" style="7" bestFit="1" customWidth="1"/>
    <col min="9" max="9" width="13.5703125" style="2" bestFit="1" customWidth="1"/>
    <col min="10" max="10" width="11.5703125" style="1" bestFit="1" customWidth="1"/>
    <col min="11" max="16384" width="9.140625" style="1"/>
  </cols>
  <sheetData>
    <row r="1" spans="1:10" x14ac:dyDescent="0.2">
      <c r="A1" s="53" t="s">
        <v>12</v>
      </c>
      <c r="B1" s="53"/>
      <c r="C1" s="53"/>
      <c r="D1" s="53"/>
      <c r="E1" s="53"/>
    </row>
    <row r="3" spans="1:10" x14ac:dyDescent="0.2">
      <c r="C3" s="3" t="s">
        <v>3</v>
      </c>
    </row>
    <row r="4" spans="1:10" ht="13.5" thickBot="1" x14ac:dyDescent="0.25"/>
    <row r="5" spans="1:10" s="4" customFormat="1" ht="68.25" customHeight="1" thickBot="1" x14ac:dyDescent="0.25">
      <c r="C5" s="5" t="s">
        <v>1</v>
      </c>
      <c r="D5" s="16">
        <v>0</v>
      </c>
      <c r="E5" s="6"/>
      <c r="F5" s="33" t="s">
        <v>19</v>
      </c>
      <c r="H5" s="8"/>
      <c r="I5" s="6"/>
    </row>
    <row r="6" spans="1:10" x14ac:dyDescent="0.2">
      <c r="D6" s="20"/>
    </row>
    <row r="7" spans="1:10" hidden="1" x14ac:dyDescent="0.2">
      <c r="D7" s="20"/>
    </row>
    <row r="8" spans="1:10" hidden="1" x14ac:dyDescent="0.2">
      <c r="D8" s="20"/>
    </row>
    <row r="9" spans="1:10" hidden="1" x14ac:dyDescent="0.2">
      <c r="D9" s="20"/>
    </row>
    <row r="10" spans="1:10" hidden="1" x14ac:dyDescent="0.2">
      <c r="D10" s="20"/>
      <c r="E10" s="2">
        <v>0</v>
      </c>
      <c r="F10" s="2">
        <v>50000</v>
      </c>
      <c r="H10" s="7">
        <v>0.5</v>
      </c>
    </row>
    <row r="11" spans="1:10" hidden="1" x14ac:dyDescent="0.2">
      <c r="D11" s="20"/>
      <c r="E11" s="2">
        <v>50000</v>
      </c>
      <c r="F11" s="2">
        <v>300000</v>
      </c>
      <c r="H11" s="7">
        <v>1.5</v>
      </c>
      <c r="I11" s="2">
        <v>50000</v>
      </c>
      <c r="J11" s="2">
        <v>250</v>
      </c>
    </row>
    <row r="12" spans="1:10" hidden="1" x14ac:dyDescent="0.2">
      <c r="D12" s="20"/>
      <c r="E12" s="2">
        <v>300000</v>
      </c>
      <c r="F12" s="2">
        <v>500000</v>
      </c>
      <c r="H12" s="7">
        <v>2</v>
      </c>
      <c r="I12" s="2">
        <v>300000</v>
      </c>
      <c r="J12" s="2">
        <v>4000</v>
      </c>
    </row>
    <row r="13" spans="1:10" hidden="1" x14ac:dyDescent="0.2">
      <c r="D13" s="20"/>
      <c r="E13" s="2">
        <v>500000</v>
      </c>
      <c r="F13" s="2">
        <v>700000</v>
      </c>
      <c r="H13" s="7">
        <v>3</v>
      </c>
      <c r="I13" s="2">
        <v>500000</v>
      </c>
      <c r="J13" s="2">
        <v>8000</v>
      </c>
    </row>
    <row r="14" spans="1:10" hidden="1" x14ac:dyDescent="0.2">
      <c r="D14" s="20"/>
      <c r="E14" s="2">
        <v>700000</v>
      </c>
      <c r="F14" s="2">
        <v>1000000</v>
      </c>
      <c r="H14" s="7">
        <v>3.5</v>
      </c>
      <c r="I14" s="2">
        <v>700000</v>
      </c>
      <c r="J14" s="2">
        <v>14000</v>
      </c>
    </row>
    <row r="15" spans="1:10" hidden="1" x14ac:dyDescent="0.2">
      <c r="D15" s="20"/>
      <c r="E15" s="2">
        <v>1000000</v>
      </c>
      <c r="F15" s="2">
        <v>1500000</v>
      </c>
      <c r="H15" s="7">
        <v>4.5</v>
      </c>
      <c r="I15" s="2">
        <v>1000000</v>
      </c>
      <c r="J15" s="2">
        <v>24500</v>
      </c>
    </row>
    <row r="16" spans="1:10" hidden="1" x14ac:dyDescent="0.2">
      <c r="D16" s="20"/>
      <c r="E16" s="2">
        <v>1500000</v>
      </c>
      <c r="F16" s="2">
        <v>2000000</v>
      </c>
      <c r="H16" s="7">
        <v>5.5</v>
      </c>
      <c r="I16" s="2">
        <v>1500000</v>
      </c>
      <c r="J16" s="2">
        <v>47000</v>
      </c>
    </row>
    <row r="17" spans="1:10" hidden="1" x14ac:dyDescent="0.2">
      <c r="D17" s="20"/>
      <c r="E17" s="2">
        <v>2000000</v>
      </c>
      <c r="F17" s="2">
        <v>3000000</v>
      </c>
      <c r="H17" s="7">
        <v>7.5</v>
      </c>
      <c r="I17" s="2">
        <v>2000000</v>
      </c>
      <c r="J17" s="2">
        <v>74500</v>
      </c>
    </row>
    <row r="18" spans="1:10" hidden="1" x14ac:dyDescent="0.2">
      <c r="D18" s="20"/>
      <c r="E18" s="2">
        <v>3000000</v>
      </c>
      <c r="F18" s="2">
        <v>6000000</v>
      </c>
      <c r="H18" s="7">
        <v>10</v>
      </c>
      <c r="I18" s="2">
        <v>3000000</v>
      </c>
      <c r="J18" s="2">
        <v>149500</v>
      </c>
    </row>
    <row r="19" spans="1:10" hidden="1" x14ac:dyDescent="0.2">
      <c r="D19" s="20"/>
      <c r="E19" s="2">
        <v>6000000</v>
      </c>
      <c r="H19" s="7">
        <v>11</v>
      </c>
      <c r="I19" s="2">
        <v>6000000</v>
      </c>
      <c r="J19" s="2">
        <v>449500</v>
      </c>
    </row>
    <row r="20" spans="1:10" hidden="1" x14ac:dyDescent="0.2">
      <c r="D20" s="20"/>
    </row>
    <row r="21" spans="1:10" hidden="1" x14ac:dyDescent="0.2">
      <c r="D21" s="20"/>
    </row>
    <row r="22" spans="1:10" hidden="1" x14ac:dyDescent="0.2">
      <c r="D22" s="20"/>
    </row>
    <row r="23" spans="1:10" hidden="1" x14ac:dyDescent="0.2">
      <c r="D23" s="21">
        <f>IF(AND(D5&gt;=E11,D5&lt;F11),J11+H11*INT((D5-49901)/100),IF(AND(D5&gt;=E12,D5&lt;F12),J12+H12*INT((D5-299901)/100),IF(AND(D5&gt;=E13,D5&lt;F13),J13+H13*INT((D5-499901)/100),IF(AND(D5&gt;=E14,D5&lt;F14),J14+H14*INT((D5-699901)/100),IF(AND(D5&gt;=E15,D5&lt;F15),J15+H15*INT((D5-999901)/100),IF(AND(D5&gt;=E16,D5&lt;F16),J16+H16*INT((D5-1499901)/100),IF(AND(D5&gt;=E17,D5&lt;F17),J17+H17*INT((D5-1999901)/100),IF(AND(D5&gt;=E18,D5&lt;F18),J18+H18*INT((D5-2999901)/100),IF(D5&gt;=E19,J19+H19*INT((D5-5999901)/100),(D5*H10)/100)))))))))</f>
        <v>0</v>
      </c>
    </row>
    <row r="24" spans="1:10" x14ac:dyDescent="0.2">
      <c r="C24" s="3" t="s">
        <v>2</v>
      </c>
      <c r="D24" s="22">
        <f>D23</f>
        <v>0</v>
      </c>
      <c r="F24" s="28" t="s">
        <v>15</v>
      </c>
    </row>
    <row r="25" spans="1:10" x14ac:dyDescent="0.2">
      <c r="C25" s="3" t="s">
        <v>7</v>
      </c>
      <c r="D25" s="21">
        <v>90</v>
      </c>
    </row>
    <row r="26" spans="1:10" ht="13.5" thickBot="1" x14ac:dyDescent="0.25">
      <c r="C26" s="3" t="s">
        <v>0</v>
      </c>
      <c r="D26" s="21">
        <v>20</v>
      </c>
    </row>
    <row r="27" spans="1:10" s="4" customFormat="1" ht="68.25" customHeight="1" thickBot="1" x14ac:dyDescent="0.25">
      <c r="C27" s="5" t="s">
        <v>4</v>
      </c>
      <c r="D27" s="17">
        <f>SUM(D24:D26)</f>
        <v>110</v>
      </c>
      <c r="E27" s="6"/>
      <c r="F27" s="6"/>
      <c r="H27" s="8"/>
      <c r="I27" s="6"/>
    </row>
    <row r="28" spans="1:10" x14ac:dyDescent="0.2">
      <c r="A28" s="1" t="s">
        <v>9</v>
      </c>
    </row>
    <row r="29" spans="1:10" x14ac:dyDescent="0.2">
      <c r="A29" s="1" t="s">
        <v>11</v>
      </c>
    </row>
    <row r="30" spans="1:10" x14ac:dyDescent="0.2">
      <c r="A30" s="1" t="s">
        <v>10</v>
      </c>
    </row>
  </sheetData>
  <sheetProtection algorithmName="SHA-512" hashValue="XCAIK8FjNPnpflTpcJHIXATYMAO6gva+4Lth7/61/4dKggWDE63o7bxiXO/y7r5doaOeI1ecAAkfbOMGkCPn2w==" saltValue="mAoIWyjRtk8CDMYxlyFw1g==" spinCount="100000" sheet="1" objects="1" scenarios="1" selectLockedCells="1"/>
  <mergeCells count="1">
    <mergeCell ref="A1:E1"/>
  </mergeCells>
  <phoneticPr fontId="2" type="noConversion"/>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FF0FF-26D4-499C-9226-2A546382B3BA}">
  <sheetPr>
    <tabColor theme="4" tint="-0.249977111117893"/>
  </sheetPr>
  <dimension ref="A1:J30"/>
  <sheetViews>
    <sheetView workbookViewId="0">
      <selection activeCell="D5" sqref="D5"/>
    </sheetView>
  </sheetViews>
  <sheetFormatPr defaultRowHeight="12.75" x14ac:dyDescent="0.2"/>
  <cols>
    <col min="1" max="2" width="9.140625" style="1"/>
    <col min="3" max="3" width="29.85546875" style="1" bestFit="1" customWidth="1"/>
    <col min="4" max="4" width="18.5703125" style="1" bestFit="1" customWidth="1"/>
    <col min="5" max="6" width="13.5703125" style="2" bestFit="1" customWidth="1"/>
    <col min="7" max="7" width="9.140625" style="1"/>
    <col min="8" max="8" width="9.28515625" style="7" bestFit="1" customWidth="1"/>
    <col min="9" max="9" width="13.5703125" style="2" bestFit="1" customWidth="1"/>
    <col min="10" max="10" width="11.5703125" style="1" bestFit="1" customWidth="1"/>
    <col min="11" max="16384" width="9.140625" style="1"/>
  </cols>
  <sheetData>
    <row r="1" spans="1:10" x14ac:dyDescent="0.2">
      <c r="A1" s="53" t="s">
        <v>12</v>
      </c>
      <c r="B1" s="53"/>
      <c r="C1" s="53"/>
      <c r="D1" s="53"/>
      <c r="E1" s="53"/>
    </row>
    <row r="3" spans="1:10" x14ac:dyDescent="0.2">
      <c r="C3" s="3" t="s">
        <v>3</v>
      </c>
    </row>
    <row r="4" spans="1:10" ht="13.5" thickBot="1" x14ac:dyDescent="0.25"/>
    <row r="5" spans="1:10" s="4" customFormat="1" ht="68.25" customHeight="1" thickBot="1" x14ac:dyDescent="0.25">
      <c r="C5" s="5" t="s">
        <v>1</v>
      </c>
      <c r="D5" s="16">
        <v>0</v>
      </c>
      <c r="E5" s="6"/>
      <c r="F5" s="52" t="s">
        <v>20</v>
      </c>
      <c r="H5" s="8"/>
      <c r="I5" s="6"/>
    </row>
    <row r="6" spans="1:10" x14ac:dyDescent="0.2">
      <c r="D6" s="20"/>
    </row>
    <row r="7" spans="1:10" hidden="1" x14ac:dyDescent="0.2">
      <c r="D7" s="20"/>
    </row>
    <row r="8" spans="1:10" hidden="1" x14ac:dyDescent="0.2">
      <c r="D8" s="20"/>
    </row>
    <row r="9" spans="1:10" hidden="1" x14ac:dyDescent="0.2">
      <c r="D9" s="20"/>
    </row>
    <row r="10" spans="1:10" hidden="1" x14ac:dyDescent="0.2">
      <c r="D10" s="20"/>
      <c r="E10" s="2">
        <v>0</v>
      </c>
      <c r="F10" s="2">
        <v>50000</v>
      </c>
      <c r="H10" s="7">
        <v>3.5</v>
      </c>
    </row>
    <row r="11" spans="1:10" hidden="1" x14ac:dyDescent="0.2">
      <c r="D11" s="20"/>
      <c r="E11" s="2">
        <v>50000</v>
      </c>
      <c r="F11" s="2">
        <v>300000</v>
      </c>
      <c r="H11" s="7">
        <v>4.5</v>
      </c>
      <c r="I11" s="2">
        <v>50000</v>
      </c>
      <c r="J11" s="2">
        <v>1750</v>
      </c>
    </row>
    <row r="12" spans="1:10" hidden="1" x14ac:dyDescent="0.2">
      <c r="D12" s="20"/>
      <c r="E12" s="2">
        <v>300000</v>
      </c>
      <c r="F12" s="2">
        <v>500000</v>
      </c>
      <c r="H12" s="7">
        <v>5</v>
      </c>
      <c r="I12" s="2">
        <v>300000</v>
      </c>
      <c r="J12" s="2">
        <v>13000</v>
      </c>
    </row>
    <row r="13" spans="1:10" hidden="1" x14ac:dyDescent="0.2">
      <c r="D13" s="20"/>
      <c r="E13" s="2">
        <v>500000</v>
      </c>
      <c r="F13" s="2">
        <v>700000</v>
      </c>
      <c r="H13" s="7">
        <v>6</v>
      </c>
      <c r="I13" s="2">
        <v>500000</v>
      </c>
      <c r="J13" s="2">
        <v>23000</v>
      </c>
    </row>
    <row r="14" spans="1:10" hidden="1" x14ac:dyDescent="0.2">
      <c r="D14" s="20"/>
      <c r="E14" s="2">
        <v>700000</v>
      </c>
      <c r="F14" s="2">
        <v>1000000</v>
      </c>
      <c r="H14" s="7">
        <v>6.5</v>
      </c>
      <c r="I14" s="2">
        <v>700000</v>
      </c>
      <c r="J14" s="2">
        <v>35000</v>
      </c>
    </row>
    <row r="15" spans="1:10" hidden="1" x14ac:dyDescent="0.2">
      <c r="D15" s="20"/>
      <c r="E15" s="2">
        <v>1000000</v>
      </c>
      <c r="F15" s="2">
        <v>1500000</v>
      </c>
      <c r="H15" s="7">
        <v>7.5</v>
      </c>
      <c r="I15" s="2">
        <v>1000000</v>
      </c>
      <c r="J15" s="2">
        <v>54500</v>
      </c>
    </row>
    <row r="16" spans="1:10" hidden="1" x14ac:dyDescent="0.2">
      <c r="D16" s="20"/>
      <c r="E16" s="2">
        <v>1500000</v>
      </c>
      <c r="F16" s="2">
        <v>2000000</v>
      </c>
      <c r="H16" s="7">
        <v>8.5</v>
      </c>
      <c r="I16" s="2">
        <v>1500000</v>
      </c>
      <c r="J16" s="2">
        <v>92000</v>
      </c>
    </row>
    <row r="17" spans="1:10" hidden="1" x14ac:dyDescent="0.2">
      <c r="D17" s="20"/>
      <c r="E17" s="2">
        <v>2000000</v>
      </c>
      <c r="F17" s="2">
        <v>3000000</v>
      </c>
      <c r="H17" s="7">
        <v>10.5</v>
      </c>
      <c r="I17" s="2">
        <v>2000000</v>
      </c>
      <c r="J17" s="2">
        <v>134500</v>
      </c>
    </row>
    <row r="18" spans="1:10" hidden="1" x14ac:dyDescent="0.2">
      <c r="D18" s="20"/>
      <c r="E18" s="2">
        <v>3000000</v>
      </c>
      <c r="F18" s="2">
        <v>6000000</v>
      </c>
      <c r="H18" s="7">
        <v>13</v>
      </c>
      <c r="I18" s="2">
        <v>3000000</v>
      </c>
      <c r="J18" s="2">
        <v>239500</v>
      </c>
    </row>
    <row r="19" spans="1:10" hidden="1" x14ac:dyDescent="0.2">
      <c r="D19" s="20"/>
      <c r="E19" s="2">
        <v>6000000</v>
      </c>
      <c r="H19" s="7">
        <v>14</v>
      </c>
      <c r="I19" s="2">
        <v>6000000</v>
      </c>
      <c r="J19" s="2">
        <v>629500</v>
      </c>
    </row>
    <row r="20" spans="1:10" hidden="1" x14ac:dyDescent="0.2">
      <c r="D20" s="20"/>
    </row>
    <row r="21" spans="1:10" hidden="1" x14ac:dyDescent="0.2">
      <c r="D21" s="20"/>
    </row>
    <row r="22" spans="1:10" hidden="1" x14ac:dyDescent="0.2">
      <c r="D22" s="20"/>
    </row>
    <row r="23" spans="1:10" hidden="1" x14ac:dyDescent="0.2">
      <c r="D23" s="21">
        <f>IF(AND(D5&gt;=E11,D5&lt;F11),J11+H11*INT((D5-49901)/100),IF(AND(D5&gt;=E12,D5&lt;F12),J12+H12*INT((D5-299901)/100),IF(AND(D5&gt;=E13,D5&lt;F13),J13+H13*INT((D5-499901)/100),IF(AND(D5&gt;=E14,D5&lt;F14),J14+H14*INT((D5-699901)/100),IF(AND(D5&gt;=E15,D5&lt;F15),J15+H15*INT((D5-999901)/100),IF(AND(D5&gt;=E16,D5&lt;F16),J16+H16*INT((D5-1499901)/100),IF(AND(D5&gt;=E17,D5&lt;F17),J17+H17*INT((D5-1999901)/100),IF(AND(D5&gt;=E18,D5&lt;F18),J18+H18*INT((D5-2999901)/100),IF(D5&gt;=E19,J19+H19*INT((D5-5999901)/100),(D5*H10)/100)))))))))</f>
        <v>0</v>
      </c>
    </row>
    <row r="24" spans="1:10" x14ac:dyDescent="0.2">
      <c r="C24" s="3" t="s">
        <v>2</v>
      </c>
      <c r="D24" s="22">
        <f>D23</f>
        <v>0</v>
      </c>
      <c r="F24" s="28" t="s">
        <v>15</v>
      </c>
    </row>
    <row r="25" spans="1:10" x14ac:dyDescent="0.2">
      <c r="C25" s="3" t="s">
        <v>7</v>
      </c>
      <c r="D25" s="21">
        <v>90</v>
      </c>
    </row>
    <row r="26" spans="1:10" ht="13.5" thickBot="1" x14ac:dyDescent="0.25">
      <c r="C26" s="3" t="s">
        <v>0</v>
      </c>
      <c r="D26" s="21">
        <v>20</v>
      </c>
    </row>
    <row r="27" spans="1:10" s="4" customFormat="1" ht="68.25" customHeight="1" thickBot="1" x14ac:dyDescent="0.25">
      <c r="C27" s="5" t="s">
        <v>4</v>
      </c>
      <c r="D27" s="17">
        <f>SUM(D24:D26)</f>
        <v>110</v>
      </c>
      <c r="E27" s="6"/>
      <c r="F27" s="6"/>
      <c r="H27" s="8"/>
      <c r="I27" s="6"/>
    </row>
    <row r="28" spans="1:10" x14ac:dyDescent="0.2">
      <c r="A28" s="1" t="s">
        <v>9</v>
      </c>
    </row>
    <row r="29" spans="1:10" x14ac:dyDescent="0.2">
      <c r="A29" s="1" t="s">
        <v>11</v>
      </c>
    </row>
    <row r="30" spans="1:10" x14ac:dyDescent="0.2">
      <c r="A30" s="1" t="s">
        <v>10</v>
      </c>
    </row>
  </sheetData>
  <sheetProtection algorithmName="SHA-512" hashValue="5eTUKs+pRtS4WBMzo8l3rIpWvVPqTh1rjSwwC4YIWW6dMNw246YUiiIX0NPFr42d1QK4EfZpDaz+cgr0Yc4QdA==" saltValue="zT0Oxwy1clLw3L/tceyA8g==" spinCount="100000" sheet="1" objects="1" scenarios="1" selectLockedCells="1"/>
  <mergeCells count="1">
    <mergeCell ref="A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J31"/>
  <sheetViews>
    <sheetView showGridLines="0" workbookViewId="0">
      <selection activeCell="D5" sqref="D5"/>
    </sheetView>
  </sheetViews>
  <sheetFormatPr defaultColWidth="9.28515625" defaultRowHeight="15" x14ac:dyDescent="0.2"/>
  <cols>
    <col min="1" max="1" width="17.5703125" style="49" customWidth="1"/>
    <col min="2" max="2" width="11.85546875" style="49" customWidth="1"/>
    <col min="3" max="3" width="22.7109375" style="49" customWidth="1"/>
    <col min="4" max="4" width="22.5703125" style="49" customWidth="1"/>
    <col min="5" max="5" width="16.140625" style="49" bestFit="1" customWidth="1"/>
    <col min="6" max="6" width="21" style="49" bestFit="1" customWidth="1"/>
    <col min="7" max="7" width="9.28515625" style="49"/>
    <col min="8" max="8" width="5.7109375" style="49" bestFit="1" customWidth="1"/>
    <col min="9" max="9" width="16.140625" style="49" bestFit="1" customWidth="1"/>
    <col min="10" max="10" width="12.85546875" style="49" bestFit="1" customWidth="1"/>
    <col min="11" max="16384" width="9.28515625" style="49"/>
  </cols>
  <sheetData>
    <row r="1" spans="1:10" ht="15.75" x14ac:dyDescent="0.25">
      <c r="A1" s="54" t="s">
        <v>12</v>
      </c>
      <c r="B1" s="54"/>
      <c r="C1" s="54"/>
      <c r="D1" s="54"/>
      <c r="E1" s="54"/>
      <c r="F1" s="34"/>
      <c r="G1" s="35"/>
      <c r="H1" s="36"/>
      <c r="I1" s="34"/>
      <c r="J1" s="35"/>
    </row>
    <row r="2" spans="1:10" x14ac:dyDescent="0.2">
      <c r="A2" s="35"/>
      <c r="B2" s="35"/>
      <c r="C2" s="35"/>
      <c r="D2" s="35"/>
      <c r="E2" s="34"/>
      <c r="F2" s="34"/>
      <c r="G2" s="35"/>
      <c r="H2" s="36"/>
      <c r="I2" s="34"/>
      <c r="J2" s="35"/>
    </row>
    <row r="3" spans="1:10" ht="15.75" x14ac:dyDescent="0.25">
      <c r="A3" s="35"/>
      <c r="B3" s="35"/>
      <c r="C3" s="37" t="s">
        <v>3</v>
      </c>
      <c r="D3" s="35"/>
      <c r="E3" s="34"/>
      <c r="F3" s="34"/>
      <c r="G3" s="35"/>
      <c r="H3" s="36"/>
      <c r="I3" s="34"/>
      <c r="J3" s="35"/>
    </row>
    <row r="4" spans="1:10" x14ac:dyDescent="0.2">
      <c r="A4" s="35"/>
      <c r="B4" s="35"/>
      <c r="C4" s="35"/>
      <c r="D4" s="35"/>
      <c r="E4" s="34"/>
      <c r="F4" s="34"/>
      <c r="G4" s="35"/>
      <c r="H4" s="36"/>
      <c r="I4" s="34"/>
      <c r="J4" s="35"/>
    </row>
    <row r="5" spans="1:10" ht="69" customHeight="1" x14ac:dyDescent="0.2">
      <c r="A5" s="38"/>
      <c r="B5" s="38"/>
      <c r="C5" s="39" t="s">
        <v>1</v>
      </c>
      <c r="D5" s="50">
        <v>0</v>
      </c>
      <c r="E5" s="40"/>
      <c r="F5" s="41" t="s">
        <v>18</v>
      </c>
      <c r="G5" s="38"/>
      <c r="H5" s="42"/>
      <c r="I5" s="40"/>
      <c r="J5" s="38"/>
    </row>
    <row r="6" spans="1:10" x14ac:dyDescent="0.2">
      <c r="A6" s="35"/>
      <c r="B6" s="35"/>
      <c r="C6" s="35"/>
      <c r="D6" s="43"/>
      <c r="E6" s="34"/>
      <c r="F6" s="34"/>
      <c r="G6" s="35"/>
      <c r="H6" s="36"/>
      <c r="I6" s="34"/>
      <c r="J6" s="35"/>
    </row>
    <row r="7" spans="1:10" hidden="1" x14ac:dyDescent="0.2">
      <c r="A7" s="35"/>
      <c r="B7" s="35"/>
      <c r="C7" s="35"/>
      <c r="D7" s="43"/>
      <c r="E7" s="34"/>
      <c r="F7" s="34"/>
      <c r="G7" s="35"/>
      <c r="H7" s="36"/>
      <c r="I7" s="34"/>
      <c r="J7" s="35"/>
    </row>
    <row r="8" spans="1:10" hidden="1" x14ac:dyDescent="0.2">
      <c r="A8" s="35"/>
      <c r="B8" s="35"/>
      <c r="C8" s="35"/>
      <c r="D8" s="43"/>
      <c r="E8" s="34"/>
      <c r="F8" s="34"/>
      <c r="G8" s="35"/>
      <c r="H8" s="36"/>
      <c r="I8" s="34"/>
      <c r="J8" s="35"/>
    </row>
    <row r="9" spans="1:10" hidden="1" x14ac:dyDescent="0.2">
      <c r="A9" s="35"/>
      <c r="B9" s="35"/>
      <c r="C9" s="35"/>
      <c r="D9" s="43"/>
      <c r="E9" s="34"/>
      <c r="F9" s="34"/>
      <c r="G9" s="35"/>
      <c r="H9" s="36"/>
      <c r="I9" s="34"/>
      <c r="J9" s="35"/>
    </row>
    <row r="10" spans="1:10" hidden="1" x14ac:dyDescent="0.2">
      <c r="A10" s="35"/>
      <c r="B10" s="35"/>
      <c r="C10" s="35"/>
      <c r="D10" s="43"/>
      <c r="E10" s="34">
        <v>0</v>
      </c>
      <c r="F10" s="34">
        <v>50000</v>
      </c>
      <c r="G10" s="35"/>
      <c r="H10" s="36">
        <v>0.5</v>
      </c>
      <c r="I10" s="34"/>
      <c r="J10" s="35"/>
    </row>
    <row r="11" spans="1:10" hidden="1" x14ac:dyDescent="0.2">
      <c r="A11" s="35"/>
      <c r="B11" s="35"/>
      <c r="C11" s="35"/>
      <c r="D11" s="43"/>
      <c r="E11" s="34">
        <v>50000</v>
      </c>
      <c r="F11" s="34">
        <v>300000</v>
      </c>
      <c r="G11" s="35"/>
      <c r="H11" s="36">
        <v>1.5</v>
      </c>
      <c r="I11" s="34">
        <v>50000</v>
      </c>
      <c r="J11" s="34">
        <v>250</v>
      </c>
    </row>
    <row r="12" spans="1:10" hidden="1" x14ac:dyDescent="0.2">
      <c r="A12" s="35"/>
      <c r="B12" s="35"/>
      <c r="C12" s="35"/>
      <c r="D12" s="43"/>
      <c r="E12" s="34">
        <v>300000</v>
      </c>
      <c r="F12" s="34">
        <v>500000</v>
      </c>
      <c r="G12" s="35"/>
      <c r="H12" s="36">
        <v>2</v>
      </c>
      <c r="I12" s="34">
        <v>300000</v>
      </c>
      <c r="J12" s="34">
        <v>4000</v>
      </c>
    </row>
    <row r="13" spans="1:10" hidden="1" x14ac:dyDescent="0.2">
      <c r="A13" s="35"/>
      <c r="B13" s="35"/>
      <c r="C13" s="35"/>
      <c r="D13" s="43"/>
      <c r="E13" s="34">
        <v>500000</v>
      </c>
      <c r="F13" s="34">
        <v>700000</v>
      </c>
      <c r="G13" s="35"/>
      <c r="H13" s="36">
        <v>2.5</v>
      </c>
      <c r="I13" s="34">
        <v>500000</v>
      </c>
      <c r="J13" s="34">
        <v>8000</v>
      </c>
    </row>
    <row r="14" spans="1:10" hidden="1" x14ac:dyDescent="0.2">
      <c r="A14" s="35"/>
      <c r="B14" s="35"/>
      <c r="C14" s="35"/>
      <c r="D14" s="43"/>
      <c r="E14" s="34">
        <v>700000</v>
      </c>
      <c r="F14" s="34">
        <v>1000000</v>
      </c>
      <c r="G14" s="35"/>
      <c r="H14" s="36">
        <v>3</v>
      </c>
      <c r="I14" s="34">
        <v>700000</v>
      </c>
      <c r="J14" s="34">
        <v>13000</v>
      </c>
    </row>
    <row r="15" spans="1:10" hidden="1" x14ac:dyDescent="0.2">
      <c r="A15" s="35"/>
      <c r="B15" s="35"/>
      <c r="C15" s="35"/>
      <c r="D15" s="43"/>
      <c r="E15" s="34">
        <v>1000000</v>
      </c>
      <c r="F15" s="34">
        <v>1500000</v>
      </c>
      <c r="G15" s="35"/>
      <c r="H15" s="36">
        <v>3.5</v>
      </c>
      <c r="I15" s="34">
        <v>1000000</v>
      </c>
      <c r="J15" s="34">
        <v>22000</v>
      </c>
    </row>
    <row r="16" spans="1:10" hidden="1" x14ac:dyDescent="0.2">
      <c r="A16" s="35"/>
      <c r="B16" s="35"/>
      <c r="C16" s="35"/>
      <c r="D16" s="43"/>
      <c r="E16" s="34">
        <v>1500000</v>
      </c>
      <c r="F16" s="34">
        <v>2000000</v>
      </c>
      <c r="G16" s="35"/>
      <c r="H16" s="36">
        <v>4</v>
      </c>
      <c r="I16" s="34">
        <v>1500000</v>
      </c>
      <c r="J16" s="34">
        <v>39500</v>
      </c>
    </row>
    <row r="17" spans="1:10" hidden="1" x14ac:dyDescent="0.2">
      <c r="A17" s="35"/>
      <c r="B17" s="35"/>
      <c r="C17" s="35"/>
      <c r="D17" s="43"/>
      <c r="E17" s="34">
        <v>2000000</v>
      </c>
      <c r="F17" s="44"/>
      <c r="G17" s="35"/>
      <c r="H17" s="36">
        <v>5</v>
      </c>
      <c r="I17" s="34">
        <v>2000000</v>
      </c>
      <c r="J17" s="34">
        <v>59500</v>
      </c>
    </row>
    <row r="18" spans="1:10" hidden="1" x14ac:dyDescent="0.2">
      <c r="A18" s="35"/>
      <c r="B18" s="35"/>
      <c r="C18" s="35"/>
      <c r="D18" s="43"/>
      <c r="E18" s="34">
        <v>3000000</v>
      </c>
      <c r="F18" s="44"/>
      <c r="G18" s="35"/>
      <c r="H18" s="45"/>
      <c r="I18" s="44"/>
      <c r="J18" s="44"/>
    </row>
    <row r="19" spans="1:10" hidden="1" x14ac:dyDescent="0.2">
      <c r="A19" s="35"/>
      <c r="B19" s="35"/>
      <c r="C19" s="35"/>
      <c r="D19" s="43"/>
      <c r="E19" s="44"/>
      <c r="F19" s="34"/>
      <c r="G19" s="35"/>
      <c r="H19" s="45"/>
      <c r="I19" s="44"/>
      <c r="J19" s="44"/>
    </row>
    <row r="20" spans="1:10" hidden="1" x14ac:dyDescent="0.2">
      <c r="A20" s="35"/>
      <c r="B20" s="35"/>
      <c r="C20" s="35"/>
      <c r="D20" s="43"/>
      <c r="E20" s="34"/>
      <c r="F20" s="34"/>
      <c r="G20" s="35"/>
      <c r="H20" s="36"/>
      <c r="I20" s="34"/>
      <c r="J20" s="35"/>
    </row>
    <row r="21" spans="1:10" hidden="1" x14ac:dyDescent="0.2">
      <c r="A21" s="35"/>
      <c r="B21" s="35"/>
      <c r="C21" s="35"/>
      <c r="D21" s="43"/>
      <c r="E21" s="34"/>
      <c r="F21" s="34"/>
      <c r="G21" s="35"/>
      <c r="H21" s="36"/>
      <c r="I21" s="34"/>
      <c r="J21" s="35"/>
    </row>
    <row r="22" spans="1:10" hidden="1" x14ac:dyDescent="0.2">
      <c r="A22" s="35"/>
      <c r="B22" s="35"/>
      <c r="C22" s="35"/>
      <c r="D22" s="43"/>
      <c r="E22" s="34"/>
      <c r="F22" s="34"/>
      <c r="G22" s="35"/>
      <c r="H22" s="36"/>
      <c r="I22" s="34"/>
      <c r="J22" s="35"/>
    </row>
    <row r="23" spans="1:10" ht="15.75" hidden="1" x14ac:dyDescent="0.25">
      <c r="A23" s="35"/>
      <c r="B23" s="35"/>
      <c r="C23" s="35"/>
      <c r="D23" s="46">
        <f>IF(AND(D5&gt;=E11,D5&lt;F11),J11+H11*INT((D5-49901)/100),IF(AND(D5&gt;=E12,D5&lt;F12),J12+H12*INT((D5-299901)/100),IF(AND(D5&gt;=E13,D5&lt;F13),J13+H13*INT((D5-499901)/100),IF(AND(D5&gt;=E14,D5&lt;F14),J14+H14*INT((D5-699901)/100),IF(AND(D5&gt;=E15,D5&lt;F15),J15+H15*INT((D5-999901)/100),IF(AND(D5&gt;=E16,D5&lt;F16),J16+H16*INT((D5-1499901)/100),IF(D5&gt;=E17,J17+H17*INT((D5-1999901)/100),(D5*H10)/100)))))))</f>
        <v>0</v>
      </c>
      <c r="E23" s="34"/>
      <c r="F23" s="34"/>
      <c r="G23" s="35"/>
      <c r="H23" s="36"/>
      <c r="I23" s="34"/>
      <c r="J23" s="35"/>
    </row>
    <row r="24" spans="1:10" ht="15.75" x14ac:dyDescent="0.25">
      <c r="A24" s="35"/>
      <c r="B24" s="35"/>
      <c r="C24" s="37" t="s">
        <v>2</v>
      </c>
      <c r="D24" s="47">
        <f>D23</f>
        <v>0</v>
      </c>
      <c r="E24" s="34"/>
      <c r="F24" s="48" t="s">
        <v>15</v>
      </c>
      <c r="G24" s="35"/>
      <c r="H24" s="36"/>
      <c r="I24" s="34"/>
      <c r="J24" s="35"/>
    </row>
    <row r="25" spans="1:10" ht="15.75" x14ac:dyDescent="0.25">
      <c r="A25" s="35"/>
      <c r="B25" s="35"/>
      <c r="C25" s="37" t="s">
        <v>7</v>
      </c>
      <c r="D25" s="46">
        <v>90</v>
      </c>
      <c r="E25" s="34"/>
      <c r="F25" s="34"/>
      <c r="G25" s="35"/>
      <c r="H25" s="36"/>
      <c r="I25" s="34"/>
      <c r="J25" s="35"/>
    </row>
    <row r="26" spans="1:10" ht="15.75" x14ac:dyDescent="0.25">
      <c r="A26" s="35"/>
      <c r="B26" s="35"/>
      <c r="C26" s="37" t="s">
        <v>0</v>
      </c>
      <c r="D26" s="46">
        <v>20</v>
      </c>
      <c r="E26" s="34"/>
      <c r="F26" s="34"/>
      <c r="G26" s="35"/>
      <c r="H26" s="36"/>
      <c r="I26" s="34"/>
      <c r="J26" s="35"/>
    </row>
    <row r="27" spans="1:10" ht="87.75" customHeight="1" x14ac:dyDescent="0.2">
      <c r="A27" s="38"/>
      <c r="B27" s="38"/>
      <c r="C27" s="39" t="s">
        <v>4</v>
      </c>
      <c r="D27" s="51">
        <f>SUM(D24:D26)</f>
        <v>110</v>
      </c>
      <c r="E27" s="40"/>
      <c r="F27" s="40"/>
      <c r="G27" s="38"/>
      <c r="H27" s="42"/>
      <c r="I27" s="40"/>
      <c r="J27" s="38"/>
    </row>
    <row r="28" spans="1:10" x14ac:dyDescent="0.2">
      <c r="A28" s="35" t="s">
        <v>9</v>
      </c>
      <c r="B28" s="35"/>
      <c r="C28" s="35"/>
      <c r="D28" s="35"/>
      <c r="E28" s="34"/>
      <c r="F28" s="34"/>
      <c r="G28" s="35"/>
      <c r="H28" s="36"/>
      <c r="I28" s="34"/>
      <c r="J28" s="35"/>
    </row>
    <row r="29" spans="1:10" x14ac:dyDescent="0.2">
      <c r="A29" s="35" t="s">
        <v>11</v>
      </c>
      <c r="B29" s="35"/>
      <c r="C29" s="35"/>
      <c r="D29" s="35"/>
      <c r="E29" s="34"/>
      <c r="F29" s="34"/>
      <c r="G29" s="35"/>
      <c r="H29" s="36"/>
      <c r="I29" s="34"/>
      <c r="J29" s="35"/>
    </row>
    <row r="30" spans="1:10" x14ac:dyDescent="0.2">
      <c r="A30" s="35" t="s">
        <v>10</v>
      </c>
      <c r="B30" s="35"/>
      <c r="C30" s="35"/>
      <c r="D30" s="35"/>
      <c r="E30" s="34"/>
      <c r="F30" s="34"/>
      <c r="G30" s="35"/>
      <c r="H30" s="36"/>
      <c r="I30" s="34"/>
      <c r="J30" s="35"/>
    </row>
    <row r="31" spans="1:10" x14ac:dyDescent="0.2">
      <c r="A31" s="35"/>
      <c r="B31" s="35"/>
      <c r="C31" s="35"/>
      <c r="D31" s="35"/>
      <c r="E31" s="34"/>
      <c r="F31" s="34"/>
      <c r="G31" s="35"/>
      <c r="H31" s="36"/>
      <c r="I31" s="34"/>
      <c r="J31" s="35"/>
    </row>
  </sheetData>
  <sheetProtection algorithmName="SHA-512" hashValue="r+m26lGylieAMlCuXJY4GywzuWBAD/XeiqhEnIM4kNMuG5knpJoLRUr9j5W+seI1VSqC9nywX7ID9N04OXoSwQ==" saltValue="uHDRH2Iv5Vgoa85emnqyww==" spinCount="100000" sheet="1" objects="1" scenarios="1" selectLockedCells="1"/>
  <mergeCells count="1">
    <mergeCell ref="A1:E1"/>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1"/>
    <pageSetUpPr fitToPage="1"/>
  </sheetPr>
  <dimension ref="A1:K18"/>
  <sheetViews>
    <sheetView workbookViewId="0">
      <selection activeCell="E8" sqref="E8"/>
    </sheetView>
  </sheetViews>
  <sheetFormatPr defaultRowHeight="12.75" x14ac:dyDescent="0.2"/>
  <cols>
    <col min="1" max="4" width="9.140625" style="1"/>
    <col min="5" max="5" width="20" style="12" customWidth="1"/>
    <col min="6" max="6" width="9.140625" style="1"/>
    <col min="7" max="8" width="11.28515625" style="13" bestFit="1" customWidth="1"/>
    <col min="9" max="10" width="9.140625" style="1"/>
    <col min="11" max="11" width="11.28515625" style="13" bestFit="1" customWidth="1"/>
    <col min="12" max="16384" width="9.140625" style="1"/>
  </cols>
  <sheetData>
    <row r="1" spans="1:11" x14ac:dyDescent="0.2">
      <c r="A1" s="53" t="s">
        <v>12</v>
      </c>
      <c r="B1" s="53"/>
      <c r="C1" s="53"/>
      <c r="D1" s="53"/>
      <c r="E1" s="53"/>
      <c r="F1" s="53"/>
      <c r="G1" s="53"/>
    </row>
    <row r="2" spans="1:11" x14ac:dyDescent="0.2">
      <c r="A2" s="9"/>
      <c r="B2" s="9"/>
      <c r="C2" s="9"/>
      <c r="D2" s="9"/>
      <c r="E2" s="9"/>
      <c r="F2" s="9"/>
      <c r="G2" s="9"/>
    </row>
    <row r="3" spans="1:11" s="10" customFormat="1" x14ac:dyDescent="0.2">
      <c r="A3" s="53" t="s">
        <v>5</v>
      </c>
      <c r="B3" s="53"/>
      <c r="C3" s="53"/>
      <c r="D3" s="53"/>
      <c r="E3" s="53"/>
      <c r="F3" s="53"/>
      <c r="G3" s="53"/>
      <c r="H3" s="53"/>
      <c r="K3" s="11"/>
    </row>
    <row r="4" spans="1:11" s="10" customFormat="1" x14ac:dyDescent="0.2">
      <c r="A4" s="53" t="s">
        <v>6</v>
      </c>
      <c r="B4" s="53"/>
      <c r="C4" s="53"/>
      <c r="D4" s="53"/>
      <c r="E4" s="53"/>
      <c r="F4" s="53"/>
      <c r="G4" s="53"/>
      <c r="H4" s="53"/>
      <c r="K4" s="11"/>
    </row>
    <row r="5" spans="1:11" s="10" customFormat="1" x14ac:dyDescent="0.2">
      <c r="A5" s="9"/>
      <c r="B5" s="9"/>
      <c r="C5" s="9"/>
      <c r="D5" s="9"/>
      <c r="E5" s="9"/>
      <c r="F5" s="9"/>
      <c r="G5" s="9"/>
      <c r="H5" s="9"/>
      <c r="K5" s="11"/>
    </row>
    <row r="6" spans="1:11" x14ac:dyDescent="0.2">
      <c r="C6" s="3" t="s">
        <v>3</v>
      </c>
    </row>
    <row r="7" spans="1:11" ht="13.5" thickBot="1" x14ac:dyDescent="0.25"/>
    <row r="8" spans="1:11" s="14" customFormat="1" ht="68.25" customHeight="1" thickBot="1" x14ac:dyDescent="0.25">
      <c r="C8" s="5" t="s">
        <v>1</v>
      </c>
      <c r="E8" s="18">
        <v>0</v>
      </c>
      <c r="G8" s="26" t="s">
        <v>16</v>
      </c>
      <c r="H8" s="15"/>
      <c r="K8" s="15"/>
    </row>
    <row r="9" spans="1:11" x14ac:dyDescent="0.2">
      <c r="E9" s="23"/>
    </row>
    <row r="10" spans="1:11" hidden="1" x14ac:dyDescent="0.2">
      <c r="E10" s="23"/>
    </row>
    <row r="11" spans="1:11" ht="12.75" hidden="1" customHeight="1" x14ac:dyDescent="0.2">
      <c r="C11" s="3"/>
      <c r="E11" s="23" t="str">
        <f>IF(AND(E8&gt;=1,E8&lt;350000),0+0*INT((E8-0)/100),IF(AND(E8&gt;=350000,E8&lt;600001),0+1*INT((E8-349901)/100),IF(AND(E8&gt;=600001,E8&lt;700001),(((E8-500000)*3%)+8000)-(8500-(E8-600000)*8.5%),"DOES NOT QUALIFY FOR DUTY UNDER 13(b)")))</f>
        <v>DOES NOT QUALIFY FOR DUTY UNDER 13(b)</v>
      </c>
    </row>
    <row r="12" spans="1:11" ht="12.75" customHeight="1" x14ac:dyDescent="0.2">
      <c r="C12" s="3" t="s">
        <v>2</v>
      </c>
      <c r="E12" s="24" t="str">
        <f>E11</f>
        <v>DOES NOT QUALIFY FOR DUTY UNDER 13(b)</v>
      </c>
    </row>
    <row r="13" spans="1:11" x14ac:dyDescent="0.2">
      <c r="C13" s="3" t="s">
        <v>7</v>
      </c>
      <c r="E13" s="23">
        <v>90</v>
      </c>
    </row>
    <row r="14" spans="1:11" ht="13.5" thickBot="1" x14ac:dyDescent="0.25">
      <c r="C14" s="3" t="s">
        <v>0</v>
      </c>
      <c r="E14" s="23">
        <v>20</v>
      </c>
    </row>
    <row r="15" spans="1:11" s="14" customFormat="1" ht="68.25" customHeight="1" thickBot="1" x14ac:dyDescent="0.25">
      <c r="C15" s="5" t="s">
        <v>4</v>
      </c>
      <c r="E15" s="19">
        <f>SUM(E12:E14)</f>
        <v>110</v>
      </c>
      <c r="G15" s="15"/>
      <c r="H15" s="15"/>
      <c r="K15" s="15"/>
    </row>
    <row r="16" spans="1:11" x14ac:dyDescent="0.2">
      <c r="A16" s="1" t="s">
        <v>9</v>
      </c>
    </row>
    <row r="17" spans="1:1" x14ac:dyDescent="0.2">
      <c r="A17" s="1" t="s">
        <v>11</v>
      </c>
    </row>
    <row r="18" spans="1:1" x14ac:dyDescent="0.2">
      <c r="A18" s="1" t="s">
        <v>10</v>
      </c>
    </row>
  </sheetData>
  <sheetProtection algorithmName="SHA-512" hashValue="NcO1+WB8nPW/x5QgpmgNt4bmqQJ/381y3OaKztupg3caRiHrRnOIzoWhaPGB+zrHxPyG0ab5GdmrcKqwK9BEag==" saltValue="T4hEte86uNIhfz+GhFIU4A==" spinCount="100000" sheet="1" objects="1" scenarios="1" selectLockedCells="1"/>
  <mergeCells count="3">
    <mergeCell ref="A3:H3"/>
    <mergeCell ref="A4:H4"/>
    <mergeCell ref="A1:G1"/>
  </mergeCells>
  <phoneticPr fontId="2" type="noConversion"/>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OJ Document" ma:contentTypeID="0x0101008BA73D3394C66B42AFDD494ADBC50D74004E480268BE61764C950B62616F270E0A" ma:contentTypeVersion="17" ma:contentTypeDescription="" ma:contentTypeScope="" ma:versionID="f3807b45cc2de738d6a60e28a7d7f459">
  <xsd:schema xmlns:xsd="http://www.w3.org/2001/XMLSchema" xmlns:xs="http://www.w3.org/2001/XMLSchema" xmlns:p="http://schemas.microsoft.com/office/2006/metadata/properties" xmlns:ns2="f906fbab-2f75-4c55-9947-54e5e7fb542c" targetNamespace="http://schemas.microsoft.com/office/2006/metadata/properties" ma:root="true" ma:fieldsID="e9a00696ed1992c91ffde707491731e3" ns2:_="">
    <xsd:import namespace="f906fbab-2f75-4c55-9947-54e5e7fb542c"/>
    <xsd:element name="properties">
      <xsd:complexType>
        <xsd:sequence>
          <xsd:element name="documentManagement">
            <xsd:complexType>
              <xsd:all>
                <xsd:element ref="ns2:Form_x0020__x002d__x0020_no_x0020_of_x0020_pages"/>
                <xsd:element ref="ns2:Is_x0020_document_x0020_on_x0020_another_x0020_website_x003f__x0020_eg_x0020_States_x0020_Assembly" minOccurs="0"/>
                <xsd:element ref="ns2:Review_x0020_date_x0020__x002d__x0020_for_x0020_updating_x0020_or_x0020_deleteing_x0020_from_x0020_site" minOccurs="0"/>
                <xsd:element ref="ns2:Document_x0020_type"/>
                <xsd:element ref="ns2:Could_x0020_this_x0020_be_x0020_a_x0020_web_x0020_page_x003f_"/>
                <xsd:element ref="ns2:P_x0020__x0026__x0020_E_x0020_subcategories" minOccurs="0"/>
                <xsd:element ref="ns2:PDF_x0020_tagged_x0020_for_x0020_accessibilty"/>
                <xsd:element ref="ns2:Scanned_x0020_PDF"/>
                <xsd:element ref="ns2:Summary_x0020_text_x0020_for_x0020_PDFs" minOccurs="0"/>
                <xsd:element ref="ns2:Form_x0020_can_x0020_be_x0020_submitted_x0020_by" minOccurs="0"/>
                <xsd:element ref="ns2:Additional_x0020_attachments_x0020_submitted_x0020_with_x0020_form_x003f_" minOccurs="0"/>
                <xsd:element ref="ns2:Copyright"/>
                <xsd:element ref="ns2:Department_x0020__x0028_new_x0029_"/>
                <xsd:element ref="ns2:Is_x0020_this_x0020_an_x0020_infographic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06fbab-2f75-4c55-9947-54e5e7fb542c" elementFormDefault="qualified">
    <xsd:import namespace="http://schemas.microsoft.com/office/2006/documentManagement/types"/>
    <xsd:import namespace="http://schemas.microsoft.com/office/infopath/2007/PartnerControls"/>
    <xsd:element name="Form_x0020__x002d__x0020_no_x0020_of_x0020_pages" ma:index="2" ma:displayName="No of pages" ma:description="Ensure number of pages is accurate" ma:internalName="Form_x0020__x002d__x0020_no_x0020_of_x0020_pages" ma:percentage="FALSE">
      <xsd:simpleType>
        <xsd:restriction base="dms:Number"/>
      </xsd:simpleType>
    </xsd:element>
    <xsd:element name="Is_x0020_document_x0020_on_x0020_another_x0020_website_x003f__x0020_eg_x0020_States_x0020_Assembly" ma:index="3" nillable="true" ma:displayName="Is document on another website? eg States Assembly" ma:default="0" ma:description="If document is on another website link to it instead of uploading duplicate document" ma:internalName="Is_x0020_document_x0020_on_x0020_another_x0020_website_x003f__x0020_eg_x0020_States_x0020_Assembly">
      <xsd:simpleType>
        <xsd:restriction base="dms:Boolean"/>
      </xsd:simpleType>
    </xsd:element>
    <xsd:element name="Review_x0020_date_x0020__x002d__x0020_for_x0020_updating_x0020_or_x0020_deleteing_x0020_from_x0020_site" ma:index="4" nillable="true" ma:displayName="Delete from site" ma:description="Fill this in as a reminder to update or delete PDF. You will not be sent a reminder but this will allow us to follow this up." ma:format="DateOnly" ma:internalName="Review_x0020_date_x0020__x002d__x0020_for_x0020_updating_x0020_or_x0020_deleteing_x0020_from_x0020_site">
      <xsd:simpleType>
        <xsd:restriction base="dms:DateTime"/>
      </xsd:simpleType>
    </xsd:element>
    <xsd:element name="Document_x0020_type" ma:index="5" ma:displayName="Document type" ma:description="document type" ma:format="Dropdown" ma:indexed="true" ma:internalName="Document_x0020_type">
      <xsd:simpleType>
        <xsd:restriction base="dms:Choice">
          <xsd:enumeration value="Agenda"/>
          <xsd:enumeration value="Business or delivery plan"/>
          <xsd:enumeration value="Children's Right Impact Assessment (CRIA)"/>
          <xsd:enumeration value="Consultation document"/>
          <xsd:enumeration value="Consultation response document"/>
          <xsd:enumeration value="Diagram / illustration / map"/>
          <xsd:enumeration value="Easy read"/>
          <xsd:enumeration value="Financial sanctions"/>
          <xsd:enumeration value="Financial document"/>
          <xsd:enumeration value="Form"/>
          <xsd:enumeration value="Guidance"/>
          <xsd:enumeration value="Legal document"/>
          <xsd:enumeration value="Letter"/>
          <xsd:enumeration value="Marketing material"/>
          <xsd:enumeration value="Minutes and board packs"/>
          <xsd:enumeration value="Pay scales"/>
          <xsd:enumeration value="Planning Obligation Agreement (POA)"/>
          <xsd:enumeration value="Policy"/>
          <xsd:enumeration value="Presentation"/>
          <xsd:enumeration value="Privacy policy"/>
          <xsd:enumeration value="Report"/>
          <xsd:enumeration value="Retention schedule"/>
          <xsd:enumeration value="Strategy document"/>
          <xsd:enumeration value="Tax document"/>
        </xsd:restriction>
      </xsd:simpleType>
    </xsd:element>
    <xsd:element name="Could_x0020_this_x0020_be_x0020_a_x0020_web_x0020_page_x003f_" ma:index="6" ma:displayName="Could this be a web page?" ma:format="Dropdown" ma:internalName="Could_x0020_this_x0020_be_x0020_a_x0020_web_x0020_page_x003f_">
      <xsd:simpleType>
        <xsd:restriction base="dms:Choice">
          <xsd:enumeration value="Yes, but I don't have the time"/>
          <xsd:enumeration value="No"/>
        </xsd:restriction>
      </xsd:simpleType>
    </xsd:element>
    <xsd:element name="P_x0020__x0026__x0020_E_x0020_subcategories" ma:index="7" nillable="true" ma:displayName="P &amp; E subcategories" ma:format="Dropdown" ma:internalName="P_x0020__x0026__x0020_E_x0020_subcategories">
      <xsd:simpleType>
        <xsd:restriction base="dms:Choice">
          <xsd:enumeration value="Environment"/>
          <xsd:enumeration value="Building control documents"/>
          <xsd:enumeration value="Consultation documents and responses"/>
          <xsd:enumeration value="Development control docs"/>
          <xsd:enumeration value="High hedges"/>
          <xsd:enumeration value="Historic buildings"/>
          <xsd:enumeration value="Island plan documents"/>
          <xsd:enumeration value="Miscellaneous documents"/>
          <xsd:enumeration value="PAP MM minutes and agendas"/>
          <xsd:enumeration value="Planning obligation agreements"/>
          <xsd:enumeration value="POSH street life"/>
          <xsd:enumeration value="Public enquiry documents"/>
          <xsd:enumeration value="Reports and publications"/>
          <xsd:enumeration value="Supplementary planning guidance"/>
          <xsd:enumeration value="Enviroment Protection"/>
          <xsd:enumeration value="Eco-Active"/>
          <xsd:enumeration value="Fish and marine"/>
          <xsd:enumeration value="Vet"/>
          <xsd:enumeration value="Policy &amp; Awareness"/>
          <xsd:enumeration value="Waste, Oil &amp; Water"/>
          <xsd:enumeration value="Countryside"/>
        </xsd:restriction>
      </xsd:simpleType>
    </xsd:element>
    <xsd:element name="PDF_x0020_tagged_x0020_for_x0020_accessibilty" ma:index="8" ma:displayName="PDF tagged for accessibilty (people with disabilities)" ma:default="No" ma:description="To allow screen readers to read and navigate around PDFs easily PDFs should be tagged. This can be done automatically with Adobe Acrobat (not Reader) but does require manual tagging where there are images, logos and graphs. If you do not know what tagging is, you probably aren't doing it." ma:format="RadioButtons" ma:internalName="PDF_x0020_tagged_x0020_for_x0020_accessibilty">
      <xsd:simpleType>
        <xsd:restriction base="dms:Choice">
          <xsd:enumeration value="No"/>
          <xsd:enumeration value="Auto tagged"/>
          <xsd:enumeration value="Auto and manually tagged"/>
        </xsd:restriction>
      </xsd:simpleType>
    </xsd:element>
    <xsd:element name="Scanned_x0020_PDF" ma:index="9" ma:displayName="Scanned PDF" ma:description="Scanned documents should not be uploaded onto the site as they cannot be indexed by search engines or read by accessbility software." ma:format="RadioButtons" ma:internalName="Scanned_x0020_PDF">
      <xsd:simpleType>
        <xsd:restriction base="dms:Choice">
          <xsd:enumeration value="Yes"/>
          <xsd:enumeration value="No"/>
        </xsd:restriction>
      </xsd:simpleType>
    </xsd:element>
    <xsd:element name="Summary_x0020_text_x0020_for_x0020_PDFs" ma:index="10" nillable="true" ma:displayName="Summary text for PDFs" ma:description="This field should be filled in if uploading a legally required scanned document. Please enter a summary description of the document. This will be used by our internal search engine as the teaser text when displayed in search results.&#10;Summary should be between 20-30 words." ma:internalName="Summary_x0020_text_x0020_for_x0020_PDFs">
      <xsd:simpleType>
        <xsd:restriction base="dms:Note">
          <xsd:maxLength value="255"/>
        </xsd:restriction>
      </xsd:simpleType>
    </xsd:element>
    <xsd:element name="Form_x0020_can_x0020_be_x0020_submitted_x0020_by" ma:index="11" nillable="true" ma:displayName="Form can be submitted by" ma:internalName="Form_x0020_can_x0020_be_x0020_submitted_x0020_by">
      <xsd:complexType>
        <xsd:complexContent>
          <xsd:extension base="dms:MultiChoice">
            <xsd:sequence>
              <xsd:element name="Value" maxOccurs="unbounded" minOccurs="0" nillable="true">
                <xsd:simpleType>
                  <xsd:restriction base="dms:Choice">
                    <xsd:enumeration value="Email"/>
                    <xsd:enumeration value="Fax"/>
                    <xsd:enumeration value="Post"/>
                    <xsd:enumeration value="Online"/>
                  </xsd:restriction>
                </xsd:simpleType>
              </xsd:element>
            </xsd:sequence>
          </xsd:extension>
        </xsd:complexContent>
      </xsd:complexType>
    </xsd:element>
    <xsd:element name="Additional_x0020_attachments_x0020_submitted_x0020_with_x0020_form_x003f_" ma:index="12" nillable="true" ma:displayName="Additional attachments submitted with form?" ma:description="eg. Map, plan, proof identity etc?" ma:internalName="Additional_x0020_attachments_x0020_submitted_x0020_with_x0020_form_x003f_">
      <xsd:simpleType>
        <xsd:restriction base="dms:Note">
          <xsd:maxLength value="255"/>
        </xsd:restriction>
      </xsd:simpleType>
    </xsd:element>
    <xsd:element name="Copyright" ma:index="13" ma:displayName="Copyright" ma:default="Owned by States of Jersey" ma:description="If we do not hold the copyright of the document then select 'Exclude' so that is not backed up to British Library archive." ma:format="Dropdown" ma:internalName="Copyright">
      <xsd:simpleType>
        <xsd:restriction base="dms:Choice">
          <xsd:enumeration value="Owned by States of Jersey"/>
          <xsd:enumeration value="Not required"/>
          <xsd:enumeration value="Exclude"/>
        </xsd:restriction>
      </xsd:simpleType>
    </xsd:element>
    <xsd:element name="Department_x0020__x0028_new_x0029_" ma:index="20" ma:displayName="Department" ma:list="{2f5bc5fb-88d0-4fac-840f-f89fcd501457}" ma:internalName="Department_x0020__x0028_new_x0029_" ma:showField="Title" ma:web="f8e0d1a5-2ada-400f-bddd-efa5689e750a">
      <xsd:simpleType>
        <xsd:restriction base="dms:Lookup"/>
      </xsd:simpleType>
    </xsd:element>
    <xsd:element name="Is_x0020_this_x0020_an_x0020_infographic_x003f_" ma:index="21" nillable="true" ma:displayName="Is this an infographic?" ma:default="0" ma:internalName="Is_x0020_this_x0020_an_x0020_infographic_x003f_">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mmary_x0020_text_x0020_for_x0020_PDFs xmlns="f906fbab-2f75-4c55-9947-54e5e7fb542c" xsi:nil="true"/>
    <Form_x0020_can_x0020_be_x0020_submitted_x0020_by xmlns="f906fbab-2f75-4c55-9947-54e5e7fb542c"/>
    <Document_x0020_type xmlns="f906fbab-2f75-4c55-9947-54e5e7fb542c">Report</Document_x0020_type>
    <P_x0020__x0026__x0020_E_x0020_subcategories xmlns="f906fbab-2f75-4c55-9947-54e5e7fb542c" xsi:nil="true"/>
    <PDF_x0020_tagged_x0020_for_x0020_accessibilty xmlns="f906fbab-2f75-4c55-9947-54e5e7fb542c">No</PDF_x0020_tagged_x0020_for_x0020_accessibilty>
    <Additional_x0020_attachments_x0020_submitted_x0020_with_x0020_form_x003f_ xmlns="f906fbab-2f75-4c55-9947-54e5e7fb542c" xsi:nil="true"/>
    <Is_x0020_document_x0020_on_x0020_another_x0020_website_x003f__x0020_eg_x0020_States_x0020_Assembly xmlns="f906fbab-2f75-4c55-9947-54e5e7fb542c">false</Is_x0020_document_x0020_on_x0020_another_x0020_website_x003f__x0020_eg_x0020_States_x0020_Assembly>
    <Scanned_x0020_PDF xmlns="f906fbab-2f75-4c55-9947-54e5e7fb542c">No</Scanned_x0020_PDF>
    <Department_x0020__x0028_new_x0029_ xmlns="f906fbab-2f75-4c55-9947-54e5e7fb542c">11</Department_x0020__x0028_new_x0029_>
    <Could_x0020_this_x0020_be_x0020_a_x0020_web_x0020_page_x003f_ xmlns="f906fbab-2f75-4c55-9947-54e5e7fb542c">No</Could_x0020_this_x0020_be_x0020_a_x0020_web_x0020_page_x003f_>
    <Is_x0020_this_x0020_an_x0020_infographic_x003f_ xmlns="f906fbab-2f75-4c55-9947-54e5e7fb542c">false</Is_x0020_this_x0020_an_x0020_infographic_x003f_>
    <Review_x0020_date_x0020__x002d__x0020_for_x0020_updating_x0020_or_x0020_deleteing_x0020_from_x0020_site xmlns="f906fbab-2f75-4c55-9947-54e5e7fb542c" xsi:nil="true"/>
    <Copyright xmlns="f906fbab-2f75-4c55-9947-54e5e7fb542c">Owned by States of Jersey</Copyright>
    <Form_x0020__x002d__x0020_no_x0020_of_x0020_pages xmlns="f906fbab-2f75-4c55-9947-54e5e7fb542c">1</Form_x0020__x002d__x0020_no_x0020_of_x0020_pages>
  </documentManagement>
</p:properties>
</file>

<file path=customXml/itemProps1.xml><?xml version="1.0" encoding="utf-8"?>
<ds:datastoreItem xmlns:ds="http://schemas.openxmlformats.org/officeDocument/2006/customXml" ds:itemID="{E424120C-F28E-4E3B-B29A-DBAA5EF335AA}"/>
</file>

<file path=customXml/itemProps2.xml><?xml version="1.0" encoding="utf-8"?>
<ds:datastoreItem xmlns:ds="http://schemas.openxmlformats.org/officeDocument/2006/customXml" ds:itemID="{537DA6CF-4FDA-4206-AFB4-606865C09C9F}"/>
</file>

<file path=customXml/itemProps3.xml><?xml version="1.0" encoding="utf-8"?>
<ds:datastoreItem xmlns:ds="http://schemas.openxmlformats.org/officeDocument/2006/customXml" ds:itemID="{7DE0EF6A-2465-4293-A52D-201B6A3BC2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1(aa)</vt:lpstr>
      <vt:lpstr>1(c)</vt:lpstr>
      <vt:lpstr>13(a) Resid</vt:lpstr>
      <vt:lpstr>13(a) BTL</vt:lpstr>
      <vt:lpstr>13(a) Comm</vt:lpstr>
      <vt:lpstr>13(b)</vt:lpstr>
      <vt:lpstr>'1(c)'!Print_Area</vt:lpstr>
      <vt:lpstr>'13(a) Resid'!Print_Area</vt:lpstr>
      <vt:lpstr>'13(b)'!Print_Area</vt:lpstr>
    </vt:vector>
  </TitlesOfParts>
  <Company>States Of Jersey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TD Stamp Duty Ready Reckoner</dc:title>
  <dc:creator>lebihana</dc:creator>
  <cp:lastModifiedBy>Alan Le Bihan</cp:lastModifiedBy>
  <cp:lastPrinted>2012-04-16T07:34:47Z</cp:lastPrinted>
  <dcterms:created xsi:type="dcterms:W3CDTF">2012-04-12T08:49:17Z</dcterms:created>
  <dcterms:modified xsi:type="dcterms:W3CDTF">2023-11-15T09:41:40Z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0x0101008BA73D3394C66B42AFDD494ADBC50D74004E480268BE61764C950B62616F270E0A</vt:lpwstr>
  </property>
</Properties>
</file>